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<sst xmlns="http://schemas.openxmlformats.org/spreadsheetml/2006/main" count="1090" uniqueCount="899">
  <si>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</si>
  <si>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</si>
  <si>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</si>
  <si>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</si>
  <si>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</si>
  <si>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</si>
  <si>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</si>
  <si>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</si>
  <si>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</si>
  <si>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</si>
  <si>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</si>
  <si>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</si>
  <si>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</si>
  <si>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</si>
  <si>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</si>
  <si>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</si>
  <si>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</si>
  <si>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</si>
  <si>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</si>
  <si>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</si>
  <si>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</si>
  <si>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</si>
  <si>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</si>
  <si>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</si>
  <si>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</si>
  <si>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</si>
  <si>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</si>
  <si>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</si>
  <si>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</si>
  <si>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</si>
  <si>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</si>
  <si>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</si>
  <si>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</si>
  <si>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</si>
  <si>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</si>
  <si>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</si>
  <si>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</si>
  <si>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</si>
  <si>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</si>
  <si>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</si>
  <si>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</si>
  <si>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</si>
  <si>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</si>
  <si>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</si>
  <si>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</si>
  <si>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</si>
  <si>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</si>
  <si>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</si>
  <si>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</si>
  <si>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</si>
  <si>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</si>
  <si>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</si>
  <si>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</si>
  <si>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</si>
  <si>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</si>
  <si>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</si>
  <si>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</si>
  <si>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</si>
  <si>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</si>
  <si>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</si>
  <si>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</si>
  <si>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</si>
  <si>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</si>
  <si>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</si>
  <si>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</si>
  <si>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</si>
  <si>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</si>
  <si>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</si>
  <si>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</si>
  <si>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</si>
  <si>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</si>
  <si>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</si>
  <si>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</si>
  <si>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</si>
  <si>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</si>
  <si>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</si>
  <si>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</si>
  <si>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</si>
  <si>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</si>
  <si>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</si>
  <si>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</si>
  <si>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</si>
  <si>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</si>
  <si>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</si>
  <si>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</si>
  <si>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</si>
  <si>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</si>
  <si>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</si>
  <si>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</si>
  <si>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</si>
  <si>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</si>
  <si>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</si>
  <si>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</si>
  <si>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</si>
  <si>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</si>
  <si>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</si>
  <si>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</si>
  <si>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</si>
  <si>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</si>
  <si>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</si>
  <si>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</si>
  <si>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</si>
  <si>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</si>
  <si>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</si>
  <si>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</si>
  <si>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</si>
  <si>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</si>
  <si>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</si>
  <si>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</si>
  <si>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</si>
  <si>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</si>
  <si>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</si>
  <si>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</si>
  <si>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</si>
  <si>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</si>
  <si>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</si>
  <si>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</si>
  <si>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</si>
  <si>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</si>
  <si>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</si>
  <si>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</si>
  <si>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</si>
  <si>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</si>
  <si>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</si>
  <si>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</si>
  <si>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</si>
  <si>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</si>
  <si>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</si>
  <si>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</si>
  <si>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</si>
  <si>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</si>
  <si>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</si>
  <si>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</si>
  <si>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</si>
  <si>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</si>
  <si>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</si>
  <si>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</si>
  <si>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</si>
  <si>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</si>
  <si>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</si>
  <si>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</si>
  <si>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</si>
  <si>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</si>
  <si>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</si>
  <si>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</si>
  <si>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</si>
  <si>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</si>
  <si>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</si>
  <si>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</si>
  <si>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</si>
  <si>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</si>
  <si>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</si>
  <si>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</si>
  <si>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</si>
  <si>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</si>
  <si>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</si>
  <si>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</si>
  <si>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</si>
  <si>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</si>
  <si>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</si>
  <si>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</si>
  <si>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</si>
  <si>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</si>
  <si>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</si>
  <si>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</si>
  <si>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</si>
  <si>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</si>
  <si>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</si>
  <si>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</si>
  <si>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</si>
  <si>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</si>
  <si>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</si>
  <si>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</si>
  <si>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</si>
  <si>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</si>
  <si>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</si>
  <si>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</si>
  <si>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</si>
  <si>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</si>
  <si>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</si>
  <si>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</si>
  <si>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</si>
  <si>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</si>
  <si>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</si>
  <si>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</si>
  <si>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</si>
  <si>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</si>
  <si>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</si>
  <si>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</si>
  <si>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</si>
  <si>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</si>
  <si>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</si>
  <si>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</si>
  <si>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</si>
  <si>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</si>
  <si>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</si>
  <si>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</si>
  <si>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</si>
  <si>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</si>
  <si>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</si>
  <si>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</si>
  <si>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</si>
  <si>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</si>
  <si>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</si>
  <si>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</si>
  <si>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</si>
  <si>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</si>
  <si>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</si>
  <si>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</si>
  <si>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</si>
  <si>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</si>
  <si>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</si>
  <si>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</si>
  <si>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</si>
  <si>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</si>
  <si>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</si>
  <si>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</si>
  <si>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</si>
  <si>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</si>
  <si>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</si>
  <si>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</si>
  <si>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</si>
  <si>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</si>
  <si>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</si>
  <si>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</si>
  <si>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</si>
  <si>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</si>
  <si>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</si>
  <si>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</si>
  <si>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</si>
  <si>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</si>
  <si>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</si>
  <si>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</si>
  <si>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</si>
  <si>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</si>
  <si>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</si>
  <si>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</si>
  <si>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</si>
  <si>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</si>
  <si>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</si>
  <si>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</si>
  <si>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</si>
  <si>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</si>
  <si>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</si>
  <si>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</si>
  <si>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</si>
  <si>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</si>
  <si>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</si>
  <si>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</si>
  <si>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</si>
  <si>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</si>
  <si>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</si>
  <si>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</si>
  <si>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</si>
  <si>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</si>
  <si>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</si>
  <si>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</si>
  <si>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</si>
  <si>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</si>
  <si>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</si>
  <si>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</si>
  <si>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</si>
  <si>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</si>
  <si>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</si>
  <si>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</si>
  <si>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</si>
  <si>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</si>
  <si>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</si>
  <si>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</si>
  <si>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</si>
  <si>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</si>
  <si>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</si>
  <si>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</si>
  <si>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</si>
  <si>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</si>
  <si>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</si>
  <si>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</si>
  <si>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</si>
  <si>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</si>
  <si>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</si>
  <si>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</si>
  <si>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</si>
  <si>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</si>
  <si>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</si>
  <si>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</si>
  <si>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</si>
  <si>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</si>
  <si>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</si>
  <si>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</si>
  <si>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</si>
  <si>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</si>
  <si>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</si>
  <si>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</si>
  <si>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</si>
  <si>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</si>
  <si>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</si>
  <si>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</si>
  <si>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</si>
  <si>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</si>
  <si>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</si>
  <si>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</si>
  <si>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</si>
  <si>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</si>
  <si>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</si>
  <si>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</si>
  <si>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</si>
  <si>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</si>
  <si>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</si>
  <si>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</si>
  <si>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</si>
  <si>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</si>
  <si>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</si>
  <si>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</si>
  <si>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</si>
  <si>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</si>
  <si>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</si>
  <si>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</si>
  <si>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</si>
  <si>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</si>
  <si>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</si>
  <si>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</si>
  <si>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</si>
  <si>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</si>
  <si>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</si>
  <si>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</si>
  <si>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</si>
  <si>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</si>
  <si>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</si>
  <si>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</si>
  <si>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</si>
  <si>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</si>
  <si>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</si>
  <si>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</si>
  <si>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</si>
  <si>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</si>
  <si>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</si>
  <si>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</si>
  <si>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</si>
  <si>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</si>
  <si>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</si>
  <si>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</si>
  <si>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</si>
  <si>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</si>
  <si>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</si>
  <si>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</si>
  <si>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</si>
  <si>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</si>
  <si>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</si>
  <si>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</si>
  <si>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</si>
  <si>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</si>
  <si>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</si>
  <si>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</si>
  <si>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</si>
  <si>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</si>
  <si>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</si>
  <si>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</si>
  <si>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</si>
  <si>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</si>
  <si>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</si>
  <si>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</si>
  <si>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</si>
  <si>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</si>
  <si>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</si>
  <si>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</si>
  <si>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</si>
  <si>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</si>
  <si>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</si>
  <si>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</si>
  <si>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</si>
  <si>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</si>
  <si>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</si>
  <si>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</si>
  <si>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</si>
  <si>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</si>
  <si>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</si>
  <si>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</si>
  <si>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</si>
  <si>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</si>
  <si>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</si>
  <si>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</si>
  <si>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</si>
  <si>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</si>
  <si>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</si>
  <si>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</si>
  <si>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</si>
  <si>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</si>
  <si>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</si>
  <si>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</si>
  <si>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</si>
  <si>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</si>
  <si>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</si>
  <si>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</si>
  <si>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</si>
  <si>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</si>
  <si>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</si>
  <si>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</si>
  <si>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</si>
  <si>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</si>
  <si>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</si>
  <si>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</si>
  <si>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</si>
  <si>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</si>
  <si>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</si>
  <si>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</si>
  <si>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</si>
  <si>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</si>
  <si>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</si>
  <si>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</si>
  <si>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</si>
  <si>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</si>
  <si>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</si>
  <si>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</si>
  <si>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</si>
  <si>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</si>
  <si>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</si>
  <si>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</si>
  <si>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</si>
  <si>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</si>
  <si>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</si>
  <si>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</si>
  <si>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</si>
  <si>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</si>
  <si>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</si>
  <si>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</si>
  <si>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</si>
  <si>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</si>
  <si>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</si>
  <si>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</si>
  <si>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</si>
  <si>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</si>
  <si>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</si>
  <si>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</si>
  <si>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</si>
  <si>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</si>
  <si>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</si>
  <si>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</si>
  <si>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</si>
  <si>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</si>
  <si>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</si>
  <si>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</si>
  <si>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</si>
  <si>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</si>
  <si>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</si>
  <si>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</si>
  <si>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</si>
  <si>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</si>
  <si>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</si>
  <si>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</si>
  <si>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</si>
  <si>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</si>
  <si>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</si>
  <si>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</si>
  <si>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</si>
  <si>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</si>
  <si>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</si>
  <si>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</si>
  <si>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</si>
  <si>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</si>
  <si>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</si>
  <si>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</si>
  <si>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</si>
  <si>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</si>
  <si>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</si>
  <si>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</si>
  <si>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</si>
  <si>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</si>
  <si>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</si>
  <si>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</si>
  <si>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</si>
  <si>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</si>
  <si>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</si>
  <si>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</si>
  <si>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</si>
  <si>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</si>
  <si>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</si>
  <si>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</si>
  <si>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</si>
  <si>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</si>
  <si>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</si>
  <si>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</si>
  <si>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</si>
  <si>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</si>
  <si>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</si>
  <si>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</si>
  <si>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</si>
  <si>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</si>
  <si>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</si>
  <si>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</si>
  <si>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</si>
  <si>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</si>
  <si>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</si>
  <si>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</si>
  <si>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</si>
  <si>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</si>
  <si>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</si>
  <si>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</si>
  <si>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</si>
  <si>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</si>
  <si>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</si>
  <si>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</si>
  <si>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</si>
  <si>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</si>
  <si>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</si>
  <si>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</si>
  <si>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</si>
  <si>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</si>
  <si>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</si>
  <si>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</si>
  <si>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</si>
  <si>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</si>
  <si>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</si>
  <si>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</si>
  <si>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</si>
  <si>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</si>
  <si>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</si>
  <si>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</si>
  <si>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</si>
  <si>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</si>
  <si>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</si>
  <si>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</si>
  <si>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</si>
  <si>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</si>
  <si>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</si>
  <si>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</si>
  <si>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</si>
  <si>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</si>
  <si>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</si>
  <si>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</si>
  <si>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</si>
  <si>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</si>
  <si>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</si>
  <si>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</si>
  <si>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</si>
  <si>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</si>
  <si>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</si>
  <si>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</si>
  <si>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</si>
  <si>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</si>
  <si>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</si>
  <si>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</si>
  <si>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</si>
  <si>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</si>
  <si>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</si>
  <si>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</si>
  <si>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</si>
  <si>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</si>
  <si>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</si>
  <si>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</si>
  <si>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</si>
  <si>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</si>
  <si>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</si>
  <si>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</si>
  <si>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</si>
  <si>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</si>
  <si>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</si>
  <si>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</si>
  <si>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</si>
  <si>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</si>
  <si>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</si>
  <si>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</si>
  <si>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</si>
  <si>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</si>
  <si>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</si>
  <si>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</si>
  <si>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</si>
  <si>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</si>
  <si>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</si>
  <si>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</si>
  <si>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</si>
  <si>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</si>
  <si>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</si>
  <si>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</si>
  <si>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</si>
  <si>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</si>
  <si>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</si>
  <si>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</si>
  <si>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</si>
  <si>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</si>
  <si>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</si>
  <si>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</si>
  <si>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</si>
  <si>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</si>
  <si>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</si>
  <si>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</si>
  <si>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</si>
  <si>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</si>
  <si>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</si>
  <si>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</si>
  <si>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</si>
  <si>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</si>
  <si>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</si>
  <si>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</si>
  <si>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</si>
  <si>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</si>
  <si>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</si>
  <si>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</si>
  <si>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</si>
  <si>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</si>
  <si>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</si>
  <si>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</si>
  <si>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</si>
  <si>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</si>
  <si>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</si>
  <si>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</si>
  <si>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</si>
  <si>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</si>
  <si>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</si>
  <si>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</si>
  <si>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</si>
  <si>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</si>
  <si>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</si>
  <si>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</si>
  <si>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</si>
  <si>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</si>
  <si>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</si>
  <si>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</si>
  <si>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</si>
  <si>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</si>
  <si>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</si>
  <si>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</si>
  <si>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</si>
  <si>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</si>
  <si>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</si>
  <si>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</si>
  <si>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</si>
  <si>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</si>
  <si>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</si>
  <si>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</si>
  <si>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</si>
  <si>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</si>
  <si>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</si>
  <si>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</si>
  <si>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</si>
  <si>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</si>
  <si>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</si>
  <si>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</si>
  <si>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</si>
  <si>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</si>
  <si>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</si>
  <si>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</si>
  <si>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</si>
  <si>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</si>
  <si>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</si>
  <si>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</si>
  <si>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</si>
  <si>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</si>
  <si>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</si>
  <si>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</si>
  <si>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</si>
  <si>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</si>
  <si>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</si>
  <si>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</si>
  <si>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</si>
  <si>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</si>
  <si>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</si>
  <si>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</si>
  <si>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</si>
  <si>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</si>
  <si>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</si>
  <si>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</si>
  <si>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</si>
  <si>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</si>
  <si>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</si>
  <si>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</si>
  <si>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</si>
  <si>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</si>
  <si>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</si>
  <si>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</si>
  <si>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</si>
  <si>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</si>
  <si>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</si>
  <si>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</si>
  <si>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</si>
  <si>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</si>
  <si>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</si>
  <si>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</si>
  <si>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</si>
  <si>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</si>
  <si>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</si>
  <si>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</si>
  <si>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</si>
  <si>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</si>
  <si>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</si>
  <si>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</si>
  <si>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</si>
  <si>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</si>
  <si>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</si>
  <si>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</si>
  <si>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</si>
  <si>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</si>
  <si>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</si>
  <si>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</si>
  <si>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</si>
  <si>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</si>
  <si>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</si>
  <si>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</si>
  <si>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</si>
  <si>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</si>
  <si>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</si>
  <si>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</si>
  <si>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</si>
  <si>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</si>
  <si>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</si>
  <si>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</si>
  <si>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</si>
  <si>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</si>
  <si>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</si>
  <si>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</si>
  <si>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</si>
  <si>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</si>
  <si>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</si>
  <si>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</si>
  <si>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</si>
  <si>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</si>
  <si>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</si>
  <si>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</si>
  <si>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</si>
  <si>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</si>
  <si>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</si>
  <si>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</si>
  <si>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</si>
  <si>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</si>
  <si>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</si>
  <si>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</si>
  <si>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</si>
  <si>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</si>
  <si>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</si>
  <si>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</si>
  <si>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</si>
  <si>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</si>
  <si>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</si>
  <si>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</si>
  <si>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</si>
  <si>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</si>
  <si>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</si>
  <si>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</si>
  <si>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</si>
  <si>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</si>
  <si>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</si>
  <si>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</si>
  <si>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</si>
  <si>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</si>
  <si>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</si>
  <si>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</si>
  <si>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</si>
  <si>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</si>
  <si>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</si>
  <si>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</si>
  <si>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</si>
  <si>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</si>
  <si>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</si>
  <si>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</si>
  <si>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</si>
  <si>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</si>
  <si>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</si>
  <si>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</si>
  <si>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</si>
  <si>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</si>
  <si>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</si>
  <si>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</si>
  <si>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</si>
  <si>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</si>
  <si>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</si>
  <si>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</si>
  <si>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</si>
  <si>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</si>
  <si>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</si>
  <si>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</si>
  <si>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</si>
  <si>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</si>
  <si>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</si>
  <si>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</si>
  <si>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</si>
  <si>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</si>
  <si>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</si>
  <si>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</si>
  <si>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</si>
  <si>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</si>
  <si>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</si>
  <si>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</si>
  <si>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</si>
  <si>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</si>
  <si>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</si>
  <si>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</si>
  <si>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</si>
  <si>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</si>
  <si>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</si>
  <si>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</si>
  <si>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</si>
  <si>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</si>
  <si>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</si>
  <si>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</si>
  <si>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</si>
  <si>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</si>
  <si>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</si>
  <si>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</si>
  <si>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</si>
  <si>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</si>
  <si>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</si>
  <si>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</si>
  <si>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</si>
  <si>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</si>
  <si>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</si>
  <si>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</si>
  <si>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</si>
  <si>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</si>
  <si>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</si>
  <si>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</si>
  <si>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</si>
  <si>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</si>
  <si>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</si>
  <si>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</si>
  <si>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</si>
  <si>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</si>
  <si>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</si>
  <si>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</si>
  <si>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</si>
  <si>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</si>
  <si>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</si>
  <si>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</si>
  <si>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</si>
  <si>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</si>
  <si>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</si>
  <si>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</si>
  <si>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</si>
  <si>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</si>
  <si>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</si>
  <si>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</si>
  <si>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</si>
  <si>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</si>
  <si>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</si>
  <si>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</si>
  <si>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</si>
  <si>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</si>
  <si>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</si>
  <si>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</si>
  <si>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</si>
  <si>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</si>
  <si>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</si>
  <si>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</si>
  <si>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</si>
  <si>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</si>
  <si>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</si>
  <si>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</si>
  <si>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</si>
  <si>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</si>
  <si>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</si>
  <si>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</si>
  <si>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</si>
  <si>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</si>
  <si>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</si>
  <si>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</si>
  <si>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</si>
  <si>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</si>
  <si>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</si>
  <si>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</si>
  <si>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</si>
  <si>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</si>
  <si>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</si>
  <si>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</si>
  <si>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</si>
  <si>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</si>
  <si>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</si>
  <si>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</si>
  <si>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</si>
  <si>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ИНФРА БИЛДИНГ ЕООД</t>
  </si>
  <si>
    <t>01</t>
  </si>
  <si>
    <t>02</t>
  </si>
  <si>
    <t>03</t>
  </si>
  <si>
    <t>04</t>
  </si>
  <si>
    <t>05</t>
  </si>
  <si>
    <t>ИНФРА АКТИВ ЕООД</t>
  </si>
  <si>
    <t>ИНФРА РЕЙУЕЛС ЕООД</t>
  </si>
  <si>
    <t>ИНФРА СЕЙФ РОУДС ЕООД</t>
  </si>
  <si>
    <t>ИНФРА АГУА ЕКО ЕООД</t>
  </si>
  <si>
    <t>ИНФРА РОУДС ЕООД</t>
  </si>
  <si>
    <t>ИНФРА МИНЕРАЛС ЕООД</t>
  </si>
  <si>
    <t>ИНФРА ИМОТИ ЕООД</t>
  </si>
  <si>
    <t>МЕГАЛИНК АД</t>
  </si>
  <si>
    <t>ПСТ ВИКТОРИЯ ООД</t>
  </si>
  <si>
    <t>АРТЕСКОС 98 АД</t>
  </si>
  <si>
    <t xml:space="preserve">АРТЕСКОС АД </t>
  </si>
  <si>
    <t>06</t>
  </si>
  <si>
    <t>07</t>
  </si>
  <si>
    <t>08</t>
  </si>
  <si>
    <t>09</t>
  </si>
  <si>
    <t>10</t>
  </si>
  <si>
    <t>11</t>
  </si>
  <si>
    <t>12</t>
  </si>
  <si>
    <t>МЕГАЛИНК АДОБЕЗЦЕНКА/</t>
  </si>
  <si>
    <t>01.01.2013- 31.12.2013</t>
  </si>
  <si>
    <t>25.02.2014г.</t>
  </si>
  <si>
    <t>Дата на съставяне:25.02.2014г.</t>
  </si>
  <si>
    <t xml:space="preserve">Дата на съставяне:25.02.2014г.                           </t>
  </si>
  <si>
    <t xml:space="preserve">Дата  на съставяне:25.02.2014г.                                                                                                        </t>
  </si>
  <si>
    <t>Дата на съставяне:25.12.2014г.</t>
  </si>
  <si>
    <t>ВИТЕХ СТРОЙ ЕООД</t>
  </si>
  <si>
    <t>13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</si>
</sst>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49" fontId="4" fillId="0" borderId="0" xfId="62" applyNumberFormat="1" applyFont="1">
      <alignment/>
      <protection/>
    </xf>
    <xf numFmtId="49" fontId="5" fillId="0" borderId="0" xfId="62" applyNumberFormat="1" applyFont="1" applyAlignment="1">
      <alignment horizontal="center"/>
      <protection/>
    </xf>
    <xf numFmtId="0" fontId="5" fillId="34" borderId="0" xfId="62" applyFont="1" applyFill="1">
      <alignment/>
      <protection/>
    </xf>
    <xf numFmtId="0" fontId="5" fillId="34" borderId="10" xfId="62" applyFont="1" applyFill="1" applyBorder="1">
      <alignment/>
      <protection/>
    </xf>
    <xf numFmtId="0" fontId="5" fillId="0" borderId="10" xfId="62" applyFont="1" applyBorder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D10">
      <selection activeCell="J52" sqref="J5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864</v>
      </c>
      <c r="F3" s="216" t="s">
        <v>2</v>
      </c>
      <c r="G3" s="171"/>
      <c r="H3" s="459">
        <v>175443402</v>
      </c>
    </row>
    <row r="4" spans="1:8" ht="15">
      <c r="A4" s="579" t="s">
        <v>863</v>
      </c>
      <c r="B4" s="585"/>
      <c r="C4" s="585"/>
      <c r="D4" s="585"/>
      <c r="E4" s="460" t="s">
        <v>865</v>
      </c>
      <c r="F4" s="581" t="s">
        <v>3</v>
      </c>
      <c r="G4" s="582"/>
      <c r="H4" s="459" t="s">
        <v>158</v>
      </c>
    </row>
    <row r="5" spans="1:8" ht="15">
      <c r="A5" s="579" t="s">
        <v>4</v>
      </c>
      <c r="B5" s="580"/>
      <c r="C5" s="580"/>
      <c r="D5" s="580"/>
      <c r="E5" s="502" t="s">
        <v>891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7239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210</v>
      </c>
      <c r="D12" s="150">
        <v>1716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4131</v>
      </c>
      <c r="D13" s="150">
        <v>2058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133</v>
      </c>
      <c r="D14" s="150">
        <v>20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963</v>
      </c>
      <c r="D15" s="150">
        <v>662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8</v>
      </c>
      <c r="D18" s="150">
        <v>51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5543</v>
      </c>
      <c r="D19" s="154">
        <f>SUM(D11:D18)</f>
        <v>11746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46</v>
      </c>
      <c r="D20" s="150">
        <v>47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492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>
        <v>492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>
        <v>2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10564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2</v>
      </c>
      <c r="E27" s="252" t="s">
        <v>82</v>
      </c>
      <c r="F27" s="241" t="s">
        <v>83</v>
      </c>
      <c r="G27" s="153">
        <f>SUM(G28:G30)</f>
        <v>-65344</v>
      </c>
      <c r="H27" s="153">
        <f>SUM(H28:H30)</f>
        <v>-97389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-65344</v>
      </c>
      <c r="H29" s="315">
        <v>-97389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1296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2268</v>
      </c>
      <c r="H31" s="151">
        <v>6139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1296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-63076</v>
      </c>
      <c r="H33" s="153">
        <f>H27+H31+H32</f>
        <v>-91250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3410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5359</v>
      </c>
      <c r="H36" s="153">
        <f>H25+H17+H33</f>
        <v>-22323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>
        <v>3410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-181</v>
      </c>
      <c r="H39" s="157">
        <v>-6914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>
        <v>175</v>
      </c>
      <c r="H43" s="151"/>
      <c r="M43" s="156"/>
    </row>
    <row r="44" spans="1:8" ht="15">
      <c r="A44" s="234" t="s">
        <v>131</v>
      </c>
      <c r="B44" s="263" t="s">
        <v>132</v>
      </c>
      <c r="C44" s="150">
        <v>3425</v>
      </c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3425</v>
      </c>
      <c r="D45" s="154">
        <f>D34+D39+D44</f>
        <v>3410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175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0</v>
      </c>
      <c r="E51" s="250" t="s">
        <v>156</v>
      </c>
      <c r="F51" s="244" t="s">
        <v>157</v>
      </c>
      <c r="G51" s="151">
        <v>3424</v>
      </c>
      <c r="H51" s="151">
        <v>19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>
        <v>26</v>
      </c>
    </row>
    <row r="54" spans="1:8" ht="15">
      <c r="A54" s="234" t="s">
        <v>165</v>
      </c>
      <c r="B54" s="248" t="s">
        <v>166</v>
      </c>
      <c r="C54" s="150">
        <v>253</v>
      </c>
      <c r="D54" s="150">
        <v>225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14445</v>
      </c>
      <c r="D55" s="154">
        <f>D19+D20+D21+D27+D32+D45+D51+D53+D54</f>
        <v>16726</v>
      </c>
      <c r="E55" s="236" t="s">
        <v>171</v>
      </c>
      <c r="F55" s="260" t="s">
        <v>172</v>
      </c>
      <c r="G55" s="153">
        <f>G49+G51+G52+G53+G54</f>
        <v>3599</v>
      </c>
      <c r="H55" s="153">
        <f>H49+H51+H52+H53+H54</f>
        <v>45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168</v>
      </c>
      <c r="D58" s="150">
        <v>1042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1704</v>
      </c>
      <c r="H61" s="153">
        <f>SUM(H62:H68)</f>
        <v>15335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168</v>
      </c>
      <c r="D64" s="154">
        <f>SUM(D58:D63)</f>
        <v>1042</v>
      </c>
      <c r="E64" s="236" t="s">
        <v>199</v>
      </c>
      <c r="F64" s="241" t="s">
        <v>200</v>
      </c>
      <c r="G64" s="151">
        <v>844</v>
      </c>
      <c r="H64" s="151">
        <v>9548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454</v>
      </c>
      <c r="H66" s="151">
        <v>2912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34</v>
      </c>
      <c r="H67" s="151">
        <v>1379</v>
      </c>
    </row>
    <row r="68" spans="1:8" ht="15">
      <c r="A68" s="234" t="s">
        <v>210</v>
      </c>
      <c r="B68" s="240" t="s">
        <v>211</v>
      </c>
      <c r="C68" s="150">
        <v>807</v>
      </c>
      <c r="D68" s="150">
        <v>3573</v>
      </c>
      <c r="E68" s="236" t="s">
        <v>212</v>
      </c>
      <c r="F68" s="241" t="s">
        <v>213</v>
      </c>
      <c r="G68" s="151">
        <v>372</v>
      </c>
      <c r="H68" s="151">
        <v>1496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22223</v>
      </c>
      <c r="H69" s="151">
        <v>50297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>
        <v>48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23927</v>
      </c>
      <c r="H71" s="160">
        <f>H59+H60+H61+H69+H70</f>
        <v>65680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105</v>
      </c>
      <c r="D72" s="150">
        <v>30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912</v>
      </c>
      <c r="D75" s="154">
        <f>SUM(D67:D74)</f>
        <v>3603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23927</v>
      </c>
      <c r="H79" s="161">
        <f>H71+H74+H75+H76</f>
        <v>65680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16819</v>
      </c>
      <c r="D83" s="150">
        <v>14350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16819</v>
      </c>
      <c r="D84" s="154">
        <f>D83+D82+D78</f>
        <v>14350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91</v>
      </c>
      <c r="D87" s="150">
        <v>127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269</v>
      </c>
      <c r="D88" s="150">
        <v>637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>
        <v>3</v>
      </c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360</v>
      </c>
      <c r="D91" s="154">
        <f>SUM(D87:D90)</f>
        <v>767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18259</v>
      </c>
      <c r="D93" s="154">
        <f>D64+D75+D84+D91+D92</f>
        <v>19762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32704</v>
      </c>
      <c r="D94" s="163">
        <f>D93+D55</f>
        <v>36488</v>
      </c>
      <c r="E94" s="447" t="s">
        <v>269</v>
      </c>
      <c r="F94" s="288" t="s">
        <v>270</v>
      </c>
      <c r="G94" s="164">
        <f>G36+G39+G55+G79</f>
        <v>32704</v>
      </c>
      <c r="H94" s="164">
        <f>H36+H39+H55+H79</f>
        <v>36488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893</v>
      </c>
      <c r="B98" s="430"/>
      <c r="C98" s="583" t="s">
        <v>861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583" t="s">
        <v>858</v>
      </c>
      <c r="F99" s="584"/>
      <c r="G99" s="584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2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E49" sqref="E49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7" t="str">
        <f>'справка №1-БАЛАНС'!E3</f>
        <v>ИНФРА ХОЛДИНГ АД</v>
      </c>
      <c r="C2" s="587"/>
      <c r="D2" s="587"/>
      <c r="E2" s="587"/>
      <c r="F2" s="589" t="s">
        <v>2</v>
      </c>
      <c r="G2" s="589"/>
      <c r="H2" s="523">
        <f>'справка №1-БАЛАНС'!H3</f>
        <v>175443402</v>
      </c>
    </row>
    <row r="3" spans="1:8" ht="15">
      <c r="A3" s="465" t="s">
        <v>273</v>
      </c>
      <c r="B3" s="587" t="str">
        <f>'справка №1-БАЛАНС'!E4</f>
        <v>Консолидиран</v>
      </c>
      <c r="C3" s="587"/>
      <c r="D3" s="587"/>
      <c r="E3" s="587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8" t="str">
        <f>'справка №1-БАЛАНС'!E5</f>
        <v>01.01.2013- 31.12.2013</v>
      </c>
      <c r="C4" s="588"/>
      <c r="D4" s="588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317</v>
      </c>
      <c r="D9" s="45">
        <v>2670</v>
      </c>
      <c r="E9" s="297" t="s">
        <v>283</v>
      </c>
      <c r="F9" s="546" t="s">
        <v>284</v>
      </c>
      <c r="G9" s="547">
        <v>39</v>
      </c>
      <c r="H9" s="547">
        <v>269</v>
      </c>
    </row>
    <row r="10" spans="1:8" ht="12">
      <c r="A10" s="297" t="s">
        <v>285</v>
      </c>
      <c r="B10" s="298" t="s">
        <v>286</v>
      </c>
      <c r="C10" s="45">
        <v>2014</v>
      </c>
      <c r="D10" s="45">
        <v>1316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664</v>
      </c>
      <c r="D11" s="45">
        <v>262</v>
      </c>
      <c r="E11" s="299" t="s">
        <v>291</v>
      </c>
      <c r="F11" s="546" t="s">
        <v>292</v>
      </c>
      <c r="G11" s="547">
        <v>3409</v>
      </c>
      <c r="H11" s="547">
        <v>5284</v>
      </c>
    </row>
    <row r="12" spans="1:8" ht="12">
      <c r="A12" s="297" t="s">
        <v>293</v>
      </c>
      <c r="B12" s="298" t="s">
        <v>294</v>
      </c>
      <c r="C12" s="45">
        <v>1858</v>
      </c>
      <c r="D12" s="45">
        <v>1478</v>
      </c>
      <c r="E12" s="299" t="s">
        <v>77</v>
      </c>
      <c r="F12" s="546" t="s">
        <v>295</v>
      </c>
      <c r="G12" s="547">
        <v>935</v>
      </c>
      <c r="H12" s="547">
        <v>13578</v>
      </c>
    </row>
    <row r="13" spans="1:18" ht="12">
      <c r="A13" s="297" t="s">
        <v>296</v>
      </c>
      <c r="B13" s="298" t="s">
        <v>297</v>
      </c>
      <c r="C13" s="45">
        <v>349</v>
      </c>
      <c r="D13" s="45">
        <v>256</v>
      </c>
      <c r="E13" s="300" t="s">
        <v>50</v>
      </c>
      <c r="F13" s="548" t="s">
        <v>298</v>
      </c>
      <c r="G13" s="545">
        <f>SUM(G9:G12)</f>
        <v>4383</v>
      </c>
      <c r="H13" s="545">
        <f>SUM(H9:H12)</f>
        <v>19131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659</v>
      </c>
      <c r="D14" s="45">
        <v>417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-68</v>
      </c>
      <c r="D15" s="46">
        <v>-149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290</v>
      </c>
      <c r="D16" s="46">
        <v>6298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>
        <v>5489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6083</v>
      </c>
      <c r="D19" s="48">
        <f>SUM(D9:D15)+D16</f>
        <v>12548</v>
      </c>
      <c r="E19" s="303" t="s">
        <v>315</v>
      </c>
      <c r="F19" s="549" t="s">
        <v>316</v>
      </c>
      <c r="G19" s="547">
        <v>695</v>
      </c>
      <c r="H19" s="547">
        <v>1013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4331</v>
      </c>
      <c r="H21" s="547">
        <v>1437</v>
      </c>
    </row>
    <row r="22" spans="1:8" ht="24">
      <c r="A22" s="303" t="s">
        <v>322</v>
      </c>
      <c r="B22" s="304" t="s">
        <v>323</v>
      </c>
      <c r="C22" s="45">
        <v>1050</v>
      </c>
      <c r="D22" s="45">
        <v>4417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2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5028</v>
      </c>
      <c r="H24" s="545">
        <f>SUM(H19:H23)</f>
        <v>2450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50</v>
      </c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1100</v>
      </c>
      <c r="D26" s="48">
        <f>SUM(D22:D25)</f>
        <v>4417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7183</v>
      </c>
      <c r="D28" s="49">
        <f>D26+D19</f>
        <v>16965</v>
      </c>
      <c r="E28" s="126" t="s">
        <v>337</v>
      </c>
      <c r="F28" s="551" t="s">
        <v>338</v>
      </c>
      <c r="G28" s="545">
        <f>G13+G15+G24</f>
        <v>9411</v>
      </c>
      <c r="H28" s="545">
        <f>H13+H15+H24</f>
        <v>21581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2228</v>
      </c>
      <c r="D30" s="49">
        <f>IF((H28-D28)&gt;0,H28-D28,0)</f>
        <v>4616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9</v>
      </c>
      <c r="D31" s="45">
        <v>650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7174</v>
      </c>
      <c r="D33" s="48">
        <f>D28-D31+D32</f>
        <v>16315</v>
      </c>
      <c r="E33" s="126" t="s">
        <v>351</v>
      </c>
      <c r="F33" s="551" t="s">
        <v>352</v>
      </c>
      <c r="G33" s="52">
        <f>G32-G31+G28</f>
        <v>9411</v>
      </c>
      <c r="H33" s="52">
        <f>H32-H31+H28</f>
        <v>21581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2237</v>
      </c>
      <c r="D34" s="49">
        <f>IF((H33-D33)&gt;0,H33-D33,0)</f>
        <v>5266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46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>
        <v>46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2237</v>
      </c>
      <c r="D39" s="458">
        <f>+IF((H33-D33-D35)&gt;0,H33-D33-D35,0)</f>
        <v>5220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31</v>
      </c>
      <c r="H40" s="547">
        <v>919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2268</v>
      </c>
      <c r="D41" s="51">
        <f>IF(H39=0,IF(D39-D40&gt;0,D39-D40+H40,0),IF(H39-H40&lt;0,H40-H39+D39,0))</f>
        <v>6139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9411</v>
      </c>
      <c r="D42" s="52">
        <f>D33+D35+D39</f>
        <v>21581</v>
      </c>
      <c r="E42" s="127" t="s">
        <v>378</v>
      </c>
      <c r="F42" s="128" t="s">
        <v>379</v>
      </c>
      <c r="G42" s="52">
        <f>G39+G33</f>
        <v>9411</v>
      </c>
      <c r="H42" s="52">
        <f>H39+H33</f>
        <v>21581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0" t="s">
        <v>854</v>
      </c>
      <c r="B45" s="590"/>
      <c r="C45" s="590"/>
      <c r="D45" s="590"/>
      <c r="E45" s="590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892</v>
      </c>
      <c r="C48" s="425" t="s">
        <v>815</v>
      </c>
      <c r="D48" s="586" t="s">
        <v>862</v>
      </c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6" t="s">
        <v>859</v>
      </c>
      <c r="E50" s="586"/>
      <c r="F50" s="586"/>
      <c r="G50" s="586"/>
      <c r="H50" s="586"/>
    </row>
    <row r="51" spans="1:8" ht="12">
      <c r="A51" s="561"/>
      <c r="B51" s="557"/>
      <c r="C51" s="423"/>
      <c r="D51" s="586"/>
      <c r="E51" s="586"/>
      <c r="F51" s="586"/>
      <c r="G51" s="586"/>
      <c r="H51" s="586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0">
      <selection activeCell="A51" sqref="A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01.01.2013- 31.12.2013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3407</v>
      </c>
      <c r="D10" s="53">
        <v>2326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-2828</v>
      </c>
      <c r="D11" s="53">
        <v>-2622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-5294</v>
      </c>
      <c r="D13" s="53">
        <v>-1257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-58</v>
      </c>
      <c r="D14" s="53">
        <v>-49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-15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-36</v>
      </c>
      <c r="D19" s="53">
        <v>1634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-4824</v>
      </c>
      <c r="D20" s="54">
        <f>SUM(D10:D19)</f>
        <v>32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-2634</v>
      </c>
      <c r="D24" s="53">
        <v>-2599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48</v>
      </c>
      <c r="D26" s="53">
        <v>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1162</v>
      </c>
      <c r="D27" s="53">
        <v>-442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4318</v>
      </c>
      <c r="D28" s="53">
        <v>-629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2894</v>
      </c>
      <c r="D32" s="54">
        <f>SUM(D22:D31)</f>
        <v>-3669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10664</v>
      </c>
      <c r="D36" s="53">
        <v>4164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-8941</v>
      </c>
      <c r="D37" s="53">
        <v>-497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-190</v>
      </c>
      <c r="D39" s="53">
        <v>-6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-10</v>
      </c>
      <c r="D41" s="53">
        <v>31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1523</v>
      </c>
      <c r="D42" s="54">
        <f>SUM(D34:D41)</f>
        <v>3692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-407</v>
      </c>
      <c r="D43" s="54">
        <f>D42+D32+D20</f>
        <v>55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767</v>
      </c>
      <c r="D44" s="131">
        <v>712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360</v>
      </c>
      <c r="D45" s="54">
        <f>D44+D43</f>
        <v>767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360</v>
      </c>
      <c r="D46" s="55">
        <v>767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894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91"/>
      <c r="D50" s="591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91"/>
      <c r="D52" s="591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91" bottom="0.43" header="0.5118110236220472" footer="0.5118110236220472"/>
  <pageSetup fitToHeight="1" fitToWidth="1"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H36" sqref="H3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2" t="s">
        <v>457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4" t="str">
        <f>'справка №1-БАЛАНС'!E3</f>
        <v>ИНФРА ХОЛДИНГ АД</v>
      </c>
      <c r="C3" s="594"/>
      <c r="D3" s="594"/>
      <c r="E3" s="594"/>
      <c r="F3" s="594"/>
      <c r="G3" s="594"/>
      <c r="H3" s="594"/>
      <c r="I3" s="594"/>
      <c r="J3" s="474"/>
      <c r="K3" s="596" t="s">
        <v>2</v>
      </c>
      <c r="L3" s="596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5"/>
      <c r="K4" s="597" t="s">
        <v>3</v>
      </c>
      <c r="L4" s="597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8" t="str">
        <f>'справка №1-БАЛАНС'!E5</f>
        <v>01.01.2013- 31.12.2013</v>
      </c>
      <c r="C5" s="598"/>
      <c r="D5" s="598"/>
      <c r="E5" s="598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492</v>
      </c>
      <c r="G11" s="57">
        <f>'справка №1-БАЛАНС'!H23</f>
        <v>0</v>
      </c>
      <c r="H11" s="59"/>
      <c r="I11" s="57">
        <f>'справка №1-БАЛАНС'!H28+'справка №1-БАЛАНС'!H31</f>
        <v>6139</v>
      </c>
      <c r="J11" s="57">
        <f>'справка №1-БАЛАНС'!H29+'справка №1-БАЛАНС'!H32</f>
        <v>-97389</v>
      </c>
      <c r="K11" s="59"/>
      <c r="L11" s="343">
        <f>SUM(C11:K11)</f>
        <v>-22323</v>
      </c>
      <c r="M11" s="57">
        <f>'справка №1-БАЛАНС'!H39</f>
        <v>-6914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492</v>
      </c>
      <c r="G15" s="60">
        <f t="shared" si="2"/>
        <v>0</v>
      </c>
      <c r="H15" s="60">
        <f t="shared" si="2"/>
        <v>0</v>
      </c>
      <c r="I15" s="60">
        <f t="shared" si="2"/>
        <v>6139</v>
      </c>
      <c r="J15" s="60">
        <f t="shared" si="2"/>
        <v>-97389</v>
      </c>
      <c r="K15" s="60">
        <f t="shared" si="2"/>
        <v>0</v>
      </c>
      <c r="L15" s="343">
        <f t="shared" si="1"/>
        <v>-22323</v>
      </c>
      <c r="M15" s="60">
        <f t="shared" si="2"/>
        <v>-6914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v>2268</v>
      </c>
      <c r="J16" s="344">
        <f>+'справка №1-БАЛАНС'!G32</f>
        <v>0</v>
      </c>
      <c r="K16" s="59"/>
      <c r="L16" s="343">
        <f t="shared" si="1"/>
        <v>2268</v>
      </c>
      <c r="M16" s="59">
        <v>-31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-492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25906</v>
      </c>
      <c r="K24" s="58">
        <f t="shared" si="5"/>
        <v>0</v>
      </c>
      <c r="L24" s="343">
        <f t="shared" si="1"/>
        <v>25414</v>
      </c>
      <c r="M24" s="58">
        <f t="shared" si="5"/>
        <v>6764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>
        <v>25906</v>
      </c>
      <c r="K25" s="184"/>
      <c r="L25" s="343">
        <f t="shared" si="1"/>
        <v>25906</v>
      </c>
      <c r="M25" s="184">
        <v>6764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>
        <v>492</v>
      </c>
      <c r="G26" s="184"/>
      <c r="H26" s="184"/>
      <c r="I26" s="184"/>
      <c r="J26" s="184"/>
      <c r="K26" s="184"/>
      <c r="L26" s="343">
        <f t="shared" si="1"/>
        <v>492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>
        <v>-8407</v>
      </c>
      <c r="J28" s="59">
        <v>8407</v>
      </c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-63076</v>
      </c>
      <c r="K29" s="58">
        <f t="shared" si="6"/>
        <v>0</v>
      </c>
      <c r="L29" s="343">
        <f t="shared" si="1"/>
        <v>5359</v>
      </c>
      <c r="M29" s="58">
        <f t="shared" si="6"/>
        <v>-181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-63076</v>
      </c>
      <c r="K32" s="58">
        <f t="shared" si="7"/>
        <v>0</v>
      </c>
      <c r="L32" s="343">
        <f t="shared" si="1"/>
        <v>5359</v>
      </c>
      <c r="M32" s="58">
        <f>M29+M30+M31</f>
        <v>-181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895</v>
      </c>
      <c r="B38" s="573" t="s">
        <v>861</v>
      </c>
      <c r="C38" s="573"/>
      <c r="D38" s="535"/>
      <c r="E38" s="535"/>
      <c r="F38" s="593"/>
      <c r="G38" s="593"/>
      <c r="H38" s="593"/>
      <c r="I38" s="593"/>
      <c r="J38" s="15" t="s">
        <v>856</v>
      </c>
      <c r="K38" s="15"/>
      <c r="L38" s="593" t="s">
        <v>859</v>
      </c>
      <c r="M38" s="59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4">
      <selection activeCell="H37" sqref="H3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5" t="s">
        <v>381</v>
      </c>
      <c r="B2" s="606"/>
      <c r="C2" s="607" t="str">
        <f>'справка №1-БАЛАНС'!E3</f>
        <v>ИНФРА ХОЛДИНГ АД</v>
      </c>
      <c r="D2" s="607"/>
      <c r="E2" s="607"/>
      <c r="F2" s="607"/>
      <c r="G2" s="607"/>
      <c r="H2" s="60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5" t="s">
        <v>4</v>
      </c>
      <c r="B3" s="606"/>
      <c r="C3" s="608" t="str">
        <f>'справка №1-БАЛАНС'!E5</f>
        <v>01.01.2013- 31.12.2013</v>
      </c>
      <c r="D3" s="608"/>
      <c r="E3" s="608"/>
      <c r="F3" s="483"/>
      <c r="G3" s="483"/>
      <c r="H3" s="483"/>
      <c r="I3" s="483"/>
      <c r="J3" s="483"/>
      <c r="K3" s="483"/>
      <c r="L3" s="483"/>
      <c r="M3" s="609" t="s">
        <v>3</v>
      </c>
      <c r="N3" s="60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0" t="s">
        <v>461</v>
      </c>
      <c r="B5" s="611"/>
      <c r="C5" s="603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1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1" t="s">
        <v>526</v>
      </c>
      <c r="R5" s="601" t="s">
        <v>527</v>
      </c>
    </row>
    <row r="6" spans="1:18" s="99" customFormat="1" ht="48">
      <c r="A6" s="612"/>
      <c r="B6" s="613"/>
      <c r="C6" s="604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2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2"/>
      <c r="R6" s="602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7239</v>
      </c>
      <c r="E9" s="188">
        <v>98</v>
      </c>
      <c r="F9" s="188">
        <v>7239</v>
      </c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2091</v>
      </c>
      <c r="E10" s="188">
        <v>294</v>
      </c>
      <c r="F10" s="188">
        <v>2091</v>
      </c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375</v>
      </c>
      <c r="L10" s="64">
        <v>8</v>
      </c>
      <c r="M10" s="64">
        <v>299</v>
      </c>
      <c r="N10" s="73">
        <f aca="true" t="shared" si="4" ref="N10:N39">K10+L10-M10</f>
        <v>84</v>
      </c>
      <c r="O10" s="64"/>
      <c r="P10" s="64"/>
      <c r="Q10" s="73">
        <f t="shared" si="0"/>
        <v>84</v>
      </c>
      <c r="R10" s="73">
        <f t="shared" si="1"/>
        <v>210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3637</v>
      </c>
      <c r="E11" s="188">
        <v>5773</v>
      </c>
      <c r="F11" s="188">
        <v>2885</v>
      </c>
      <c r="G11" s="73">
        <f t="shared" si="2"/>
        <v>6525</v>
      </c>
      <c r="H11" s="64"/>
      <c r="I11" s="64"/>
      <c r="J11" s="73">
        <f t="shared" si="3"/>
        <v>6525</v>
      </c>
      <c r="K11" s="64">
        <v>1579</v>
      </c>
      <c r="L11" s="64">
        <v>462</v>
      </c>
      <c r="M11" s="64">
        <v>815</v>
      </c>
      <c r="N11" s="73">
        <f t="shared" si="4"/>
        <v>1226</v>
      </c>
      <c r="O11" s="64">
        <v>1168</v>
      </c>
      <c r="P11" s="64"/>
      <c r="Q11" s="73">
        <f t="shared" si="0"/>
        <v>2394</v>
      </c>
      <c r="R11" s="73">
        <f t="shared" si="1"/>
        <v>4131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20</v>
      </c>
      <c r="E12" s="188">
        <v>157</v>
      </c>
      <c r="F12" s="188">
        <v>5</v>
      </c>
      <c r="G12" s="73">
        <f t="shared" si="2"/>
        <v>172</v>
      </c>
      <c r="H12" s="64"/>
      <c r="I12" s="64"/>
      <c r="J12" s="73">
        <f t="shared" si="3"/>
        <v>172</v>
      </c>
      <c r="K12" s="64"/>
      <c r="L12" s="64">
        <v>18</v>
      </c>
      <c r="M12" s="64"/>
      <c r="N12" s="73">
        <f t="shared" si="4"/>
        <v>18</v>
      </c>
      <c r="O12" s="64">
        <v>21</v>
      </c>
      <c r="P12" s="64"/>
      <c r="Q12" s="73">
        <f t="shared" si="0"/>
        <v>39</v>
      </c>
      <c r="R12" s="73">
        <f t="shared" si="1"/>
        <v>133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1463</v>
      </c>
      <c r="E13" s="188">
        <v>1099</v>
      </c>
      <c r="F13" s="188">
        <v>1062</v>
      </c>
      <c r="G13" s="73">
        <f t="shared" si="2"/>
        <v>1500</v>
      </c>
      <c r="H13" s="64"/>
      <c r="I13" s="64"/>
      <c r="J13" s="73">
        <f t="shared" si="3"/>
        <v>1500</v>
      </c>
      <c r="K13" s="64">
        <v>801</v>
      </c>
      <c r="L13" s="64">
        <v>170</v>
      </c>
      <c r="M13" s="64">
        <v>8</v>
      </c>
      <c r="N13" s="73">
        <f t="shared" si="4"/>
        <v>963</v>
      </c>
      <c r="O13" s="64"/>
      <c r="P13" s="64">
        <v>426</v>
      </c>
      <c r="Q13" s="73">
        <f t="shared" si="0"/>
        <v>537</v>
      </c>
      <c r="R13" s="73">
        <f t="shared" si="1"/>
        <v>963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136</v>
      </c>
      <c r="E16" s="188">
        <v>19</v>
      </c>
      <c r="F16" s="188">
        <v>120</v>
      </c>
      <c r="G16" s="73">
        <f t="shared" si="2"/>
        <v>35</v>
      </c>
      <c r="H16" s="64"/>
      <c r="I16" s="64"/>
      <c r="J16" s="73">
        <f t="shared" si="3"/>
        <v>35</v>
      </c>
      <c r="K16" s="64">
        <v>85</v>
      </c>
      <c r="L16" s="64">
        <v>5</v>
      </c>
      <c r="M16" s="64">
        <v>11</v>
      </c>
      <c r="N16" s="73">
        <f t="shared" si="4"/>
        <v>79</v>
      </c>
      <c r="O16" s="64"/>
      <c r="P16" s="64">
        <v>52</v>
      </c>
      <c r="Q16" s="73">
        <f aca="true" t="shared" si="5" ref="Q16:Q25">N16+O16-P16</f>
        <v>27</v>
      </c>
      <c r="R16" s="73">
        <f aca="true" t="shared" si="6" ref="R16:R25">J16-Q16</f>
        <v>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14586</v>
      </c>
      <c r="E17" s="193">
        <f>SUM(E9:E16)</f>
        <v>7440</v>
      </c>
      <c r="F17" s="193">
        <f>SUM(F9:F16)</f>
        <v>13402</v>
      </c>
      <c r="G17" s="73">
        <f t="shared" si="2"/>
        <v>8624</v>
      </c>
      <c r="H17" s="74">
        <f>SUM(H9:H16)</f>
        <v>0</v>
      </c>
      <c r="I17" s="74">
        <f>SUM(I9:I16)</f>
        <v>0</v>
      </c>
      <c r="J17" s="73">
        <f t="shared" si="3"/>
        <v>8624</v>
      </c>
      <c r="K17" s="74">
        <f>SUM(K9:K16)</f>
        <v>2840</v>
      </c>
      <c r="L17" s="74">
        <f>SUM(L9:L16)</f>
        <v>663</v>
      </c>
      <c r="M17" s="74">
        <f>SUM(M9:M16)</f>
        <v>1133</v>
      </c>
      <c r="N17" s="73">
        <f t="shared" si="4"/>
        <v>2370</v>
      </c>
      <c r="O17" s="74">
        <f>SUM(O9:O16)</f>
        <v>1189</v>
      </c>
      <c r="P17" s="74">
        <f>SUM(P9:P16)</f>
        <v>478</v>
      </c>
      <c r="Q17" s="73">
        <f t="shared" si="5"/>
        <v>3081</v>
      </c>
      <c r="R17" s="73">
        <f t="shared" si="6"/>
        <v>5543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1</v>
      </c>
      <c r="L18" s="62">
        <v>1</v>
      </c>
      <c r="M18" s="62"/>
      <c r="N18" s="73">
        <f t="shared" si="4"/>
        <v>2</v>
      </c>
      <c r="O18" s="62"/>
      <c r="P18" s="62"/>
      <c r="Q18" s="73">
        <f t="shared" si="5"/>
        <v>2</v>
      </c>
      <c r="R18" s="73">
        <f t="shared" si="6"/>
        <v>46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60</v>
      </c>
      <c r="E22" s="188"/>
      <c r="F22" s="188">
        <v>60</v>
      </c>
      <c r="G22" s="73">
        <f t="shared" si="2"/>
        <v>0</v>
      </c>
      <c r="H22" s="64"/>
      <c r="I22" s="64"/>
      <c r="J22" s="73">
        <f t="shared" si="3"/>
        <v>0</v>
      </c>
      <c r="K22" s="64">
        <v>60</v>
      </c>
      <c r="L22" s="64"/>
      <c r="M22" s="64">
        <v>60</v>
      </c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36</v>
      </c>
      <c r="E24" s="188"/>
      <c r="F24" s="188">
        <v>36</v>
      </c>
      <c r="G24" s="73">
        <f t="shared" si="2"/>
        <v>0</v>
      </c>
      <c r="H24" s="64"/>
      <c r="I24" s="64"/>
      <c r="J24" s="73">
        <f t="shared" si="3"/>
        <v>0</v>
      </c>
      <c r="K24" s="64">
        <v>36</v>
      </c>
      <c r="L24" s="64"/>
      <c r="M24" s="64">
        <v>36</v>
      </c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96</v>
      </c>
      <c r="E25" s="189">
        <f aca="true" t="shared" si="7" ref="E25:P25">SUM(E21:E24)</f>
        <v>0</v>
      </c>
      <c r="F25" s="189">
        <f t="shared" si="7"/>
        <v>96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96</v>
      </c>
      <c r="L25" s="65">
        <f t="shared" si="7"/>
        <v>0</v>
      </c>
      <c r="M25" s="65">
        <f t="shared" si="7"/>
        <v>96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3410</v>
      </c>
      <c r="E27" s="191">
        <f aca="true" t="shared" si="8" ref="E27:P27">SUM(E28:E31)</f>
        <v>0</v>
      </c>
      <c r="F27" s="191">
        <f t="shared" si="8"/>
        <v>3410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3410</v>
      </c>
      <c r="E28" s="188"/>
      <c r="F28" s="188">
        <v>3410</v>
      </c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>
        <v>3425</v>
      </c>
      <c r="F37" s="188"/>
      <c r="G37" s="73">
        <f t="shared" si="2"/>
        <v>3425</v>
      </c>
      <c r="H37" s="71"/>
      <c r="I37" s="71"/>
      <c r="J37" s="73">
        <f t="shared" si="3"/>
        <v>3425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3425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3410</v>
      </c>
      <c r="E38" s="193">
        <f aca="true" t="shared" si="12" ref="E38:P38">E27+E32+E37</f>
        <v>3425</v>
      </c>
      <c r="F38" s="193">
        <f t="shared" si="12"/>
        <v>3410</v>
      </c>
      <c r="G38" s="73">
        <f t="shared" si="2"/>
        <v>3425</v>
      </c>
      <c r="H38" s="74">
        <f t="shared" si="12"/>
        <v>0</v>
      </c>
      <c r="I38" s="74">
        <f t="shared" si="12"/>
        <v>0</v>
      </c>
      <c r="J38" s="73">
        <f t="shared" si="3"/>
        <v>3425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3425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1296</v>
      </c>
      <c r="E39" s="569">
        <v>3864</v>
      </c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19436</v>
      </c>
      <c r="E40" s="436">
        <f>E17+E18+E19+E25+E38+E39</f>
        <v>14729</v>
      </c>
      <c r="F40" s="436">
        <f aca="true" t="shared" si="13" ref="F40:R40">F17+F18+F19+F25+F38+F39</f>
        <v>16908</v>
      </c>
      <c r="G40" s="436">
        <f t="shared" si="13"/>
        <v>17257</v>
      </c>
      <c r="H40" s="436">
        <f t="shared" si="13"/>
        <v>0</v>
      </c>
      <c r="I40" s="436">
        <f t="shared" si="13"/>
        <v>0</v>
      </c>
      <c r="J40" s="436">
        <f t="shared" si="13"/>
        <v>17257</v>
      </c>
      <c r="K40" s="436">
        <f t="shared" si="13"/>
        <v>2937</v>
      </c>
      <c r="L40" s="436">
        <f t="shared" si="13"/>
        <v>664</v>
      </c>
      <c r="M40" s="436">
        <f t="shared" si="13"/>
        <v>1229</v>
      </c>
      <c r="N40" s="436">
        <f t="shared" si="13"/>
        <v>2372</v>
      </c>
      <c r="O40" s="436">
        <f t="shared" si="13"/>
        <v>1189</v>
      </c>
      <c r="P40" s="436">
        <f t="shared" si="13"/>
        <v>478</v>
      </c>
      <c r="Q40" s="436">
        <f t="shared" si="13"/>
        <v>3083</v>
      </c>
      <c r="R40" s="436">
        <f t="shared" si="13"/>
        <v>14174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893</v>
      </c>
      <c r="C44" s="353"/>
      <c r="D44" s="354"/>
      <c r="E44" s="354"/>
      <c r="F44" s="354"/>
      <c r="G44" s="350"/>
      <c r="H44" s="599" t="s">
        <v>861</v>
      </c>
      <c r="I44" s="600"/>
      <c r="J44" s="600"/>
      <c r="K44" s="600"/>
      <c r="L44" s="599"/>
      <c r="M44" s="600"/>
      <c r="N44" s="600"/>
      <c r="O44" s="599" t="s">
        <v>857</v>
      </c>
      <c r="P44" s="600"/>
      <c r="Q44" s="600"/>
      <c r="R44" s="600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9">
      <selection activeCell="A46" sqref="A46:IV4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605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0" t="str">
        <f>'справка №1-БАЛАНС'!E3</f>
        <v>ИНФРА ХОЛДИНГ АД</v>
      </c>
      <c r="C3" s="621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7" t="str">
        <f>'справка №1-БАЛАНС'!E5</f>
        <v>01.01.2013- 31.12.2013</v>
      </c>
      <c r="C4" s="618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18</v>
      </c>
      <c r="D11" s="118">
        <f>SUM(D12:D14)</f>
        <v>0</v>
      </c>
      <c r="E11" s="119">
        <f>SUM(E12:E14)</f>
        <v>18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>
        <v>18</v>
      </c>
      <c r="D14" s="107"/>
      <c r="E14" s="119">
        <f t="shared" si="0"/>
        <v>18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18</v>
      </c>
      <c r="D19" s="103">
        <f>D11+D15+D16</f>
        <v>0</v>
      </c>
      <c r="E19" s="117">
        <f>E11+E15+E16</f>
        <v>18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253</v>
      </c>
      <c r="D21" s="107">
        <v>28</v>
      </c>
      <c r="E21" s="119">
        <f t="shared" si="0"/>
        <v>225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807</v>
      </c>
      <c r="D28" s="107">
        <v>807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16819</v>
      </c>
      <c r="D30" s="107">
        <v>16819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105</v>
      </c>
      <c r="D33" s="104">
        <f>SUM(D34:D37)</f>
        <v>105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105</v>
      </c>
      <c r="D37" s="107">
        <v>105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17731</v>
      </c>
      <c r="D43" s="103">
        <f>D24+D28+D29+D31+D30+D32+D33+D38</f>
        <v>17731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18002</v>
      </c>
      <c r="D44" s="102">
        <f>D43+D21+D19+D9</f>
        <v>17759</v>
      </c>
      <c r="E44" s="117">
        <f>E43+E21+E19+E9</f>
        <v>243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175</v>
      </c>
      <c r="D52" s="102">
        <f>SUM(D53:D55)</f>
        <v>175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>
        <v>175</v>
      </c>
      <c r="D55" s="107">
        <v>175</v>
      </c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>
        <v>3424</v>
      </c>
      <c r="D63" s="107">
        <v>2124</v>
      </c>
      <c r="E63" s="118">
        <f t="shared" si="1"/>
        <v>1300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3599</v>
      </c>
      <c r="D66" s="102">
        <f>D52+D56+D61+D62+D63+D64</f>
        <v>2299</v>
      </c>
      <c r="E66" s="118">
        <f t="shared" si="1"/>
        <v>1300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23927</v>
      </c>
      <c r="D85" s="103">
        <f>SUM(D86:D90)+D94</f>
        <v>24331</v>
      </c>
      <c r="E85" s="103">
        <f>SUM(E86:E90)+E94</f>
        <v>-404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22223</v>
      </c>
      <c r="D86" s="107">
        <v>22223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844</v>
      </c>
      <c r="D87" s="107">
        <v>844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454</v>
      </c>
      <c r="D89" s="107">
        <v>949</v>
      </c>
      <c r="E89" s="118">
        <f t="shared" si="1"/>
        <v>-495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372</v>
      </c>
      <c r="D90" s="102">
        <f>SUM(D91:D93)</f>
        <v>315</v>
      </c>
      <c r="E90" s="102">
        <f>SUM(E91:E93)</f>
        <v>57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>
        <v>182</v>
      </c>
      <c r="E91" s="118">
        <f t="shared" si="1"/>
        <v>-182</v>
      </c>
      <c r="F91" s="107"/>
    </row>
    <row r="92" spans="1:6" ht="12">
      <c r="A92" s="394" t="s">
        <v>658</v>
      </c>
      <c r="B92" s="395" t="s">
        <v>752</v>
      </c>
      <c r="C92" s="107"/>
      <c r="D92" s="107">
        <v>8</v>
      </c>
      <c r="E92" s="118">
        <f t="shared" si="1"/>
        <v>-8</v>
      </c>
      <c r="F92" s="107"/>
    </row>
    <row r="93" spans="1:6" ht="12">
      <c r="A93" s="394" t="s">
        <v>662</v>
      </c>
      <c r="B93" s="395" t="s">
        <v>753</v>
      </c>
      <c r="C93" s="107">
        <v>372</v>
      </c>
      <c r="D93" s="107">
        <v>125</v>
      </c>
      <c r="E93" s="118">
        <f t="shared" si="1"/>
        <v>247</v>
      </c>
      <c r="F93" s="107"/>
    </row>
    <row r="94" spans="1:6" ht="12">
      <c r="A94" s="394" t="s">
        <v>754</v>
      </c>
      <c r="B94" s="395" t="s">
        <v>755</v>
      </c>
      <c r="C94" s="107">
        <v>34</v>
      </c>
      <c r="D94" s="107"/>
      <c r="E94" s="118">
        <f t="shared" si="1"/>
        <v>34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23927</v>
      </c>
      <c r="D96" s="103">
        <f>D85+D80+D75+D71+D95</f>
        <v>24331</v>
      </c>
      <c r="E96" s="103">
        <f>E85+E80+E75+E71+E95</f>
        <v>-404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27526</v>
      </c>
      <c r="D97" s="103">
        <f>D96+D68+D66</f>
        <v>26630</v>
      </c>
      <c r="E97" s="103">
        <f>E96+E68+E66</f>
        <v>896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776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9" t="s">
        <v>893</v>
      </c>
      <c r="B109" s="619"/>
      <c r="C109" s="599" t="s">
        <v>861</v>
      </c>
      <c r="D109" s="600"/>
      <c r="E109" s="600"/>
      <c r="F109" s="600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4" t="s">
        <v>858</v>
      </c>
      <c r="D111" s="614"/>
      <c r="E111" s="614"/>
      <c r="F111" s="614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58" header="0.31496062992125984" footer="0.16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42" sqref="E4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2" t="str">
        <f>'справка №1-БАЛАНС'!E3</f>
        <v>ИНФРА ХОЛДИНГ АД</v>
      </c>
      <c r="C4" s="622"/>
      <c r="D4" s="622"/>
      <c r="E4" s="622"/>
      <c r="F4" s="622"/>
      <c r="G4" s="628" t="s">
        <v>2</v>
      </c>
      <c r="H4" s="628"/>
      <c r="I4" s="498">
        <f>'справка №1-БАЛАНС'!H3</f>
        <v>175443402</v>
      </c>
    </row>
    <row r="5" spans="1:9" ht="15">
      <c r="A5" s="499" t="s">
        <v>4</v>
      </c>
      <c r="B5" s="623" t="str">
        <f>'справка №1-БАЛАНС'!E5</f>
        <v>01.01.2013- 31.12.2013</v>
      </c>
      <c r="C5" s="623"/>
      <c r="D5" s="623"/>
      <c r="E5" s="623"/>
      <c r="F5" s="623"/>
      <c r="G5" s="626" t="s">
        <v>3</v>
      </c>
      <c r="H5" s="627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896</v>
      </c>
      <c r="B30" s="625"/>
      <c r="C30" s="625"/>
      <c r="D30" s="457" t="s">
        <v>815</v>
      </c>
      <c r="E30" s="624" t="s">
        <v>862</v>
      </c>
      <c r="F30" s="624"/>
      <c r="G30" s="624"/>
      <c r="H30" s="418" t="s">
        <v>777</v>
      </c>
      <c r="I30" s="624"/>
      <c r="J30" s="624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75" bottom="0.4724409448818898" header="0.61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PageLayoutView="0" workbookViewId="0" topLeftCell="A115">
      <selection activeCell="E157" sqref="E157"/>
    </sheetView>
  </sheetViews>
  <sheetFormatPr defaultColWidth="10.75390625" defaultRowHeight="12.75"/>
  <cols>
    <col min="1" max="1" width="37.25390625" style="506" customWidth="1"/>
    <col min="2" max="2" width="8.125" style="516" customWidth="1"/>
    <col min="3" max="3" width="19.75390625" style="506" customWidth="1"/>
    <col min="4" max="4" width="18.125" style="506" customWidth="1"/>
    <col min="5" max="5" width="19.125" style="506" customWidth="1"/>
    <col min="6" max="6" width="20.00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9" t="str">
        <f>'справка №1-БАЛАНС'!E3</f>
        <v>ИНФРА ХОЛДИНГ АД</v>
      </c>
      <c r="C5" s="629"/>
      <c r="D5" s="629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0" t="str">
        <f>'справка №1-БАЛАНС'!E5</f>
        <v>01.01.2013- 31.12.2013</v>
      </c>
      <c r="C6" s="630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3" t="s">
        <v>866</v>
      </c>
      <c r="B12" s="36" t="s">
        <v>867</v>
      </c>
      <c r="C12" s="439">
        <v>1</v>
      </c>
      <c r="D12" s="572">
        <v>1</v>
      </c>
      <c r="E12" s="439"/>
      <c r="F12" s="441"/>
    </row>
    <row r="13" spans="1:6" ht="12.75">
      <c r="A13" s="35" t="s">
        <v>872</v>
      </c>
      <c r="B13" s="36" t="s">
        <v>868</v>
      </c>
      <c r="C13" s="439">
        <v>1</v>
      </c>
      <c r="D13" s="572">
        <v>1</v>
      </c>
      <c r="E13" s="439"/>
      <c r="F13" s="441"/>
    </row>
    <row r="14" spans="1:6" ht="12.75">
      <c r="A14" s="35" t="s">
        <v>873</v>
      </c>
      <c r="B14" s="36" t="s">
        <v>869</v>
      </c>
      <c r="C14" s="439">
        <v>5</v>
      </c>
      <c r="D14" s="572">
        <v>1</v>
      </c>
      <c r="E14" s="439"/>
      <c r="F14" s="441"/>
    </row>
    <row r="15" spans="1:6" ht="12.75">
      <c r="A15" s="35" t="s">
        <v>874</v>
      </c>
      <c r="B15" s="36" t="s">
        <v>870</v>
      </c>
      <c r="C15" s="439">
        <v>5</v>
      </c>
      <c r="D15" s="572">
        <v>1</v>
      </c>
      <c r="E15" s="439"/>
      <c r="F15" s="441"/>
    </row>
    <row r="16" spans="1:6" ht="12.75">
      <c r="A16" s="506" t="s">
        <v>875</v>
      </c>
      <c r="B16" s="575" t="s">
        <v>871</v>
      </c>
      <c r="C16" s="576">
        <v>5</v>
      </c>
      <c r="D16" s="572">
        <v>1</v>
      </c>
      <c r="E16" s="577"/>
      <c r="F16" s="578"/>
    </row>
    <row r="17" spans="1:6" ht="12.75">
      <c r="A17" s="35" t="s">
        <v>876</v>
      </c>
      <c r="B17" s="36" t="s">
        <v>883</v>
      </c>
      <c r="C17" s="439">
        <v>5</v>
      </c>
      <c r="D17" s="572">
        <v>1</v>
      </c>
      <c r="E17" s="439"/>
      <c r="F17" s="441"/>
    </row>
    <row r="18" spans="1:6" ht="12.75">
      <c r="A18" s="35" t="s">
        <v>877</v>
      </c>
      <c r="B18" s="36" t="s">
        <v>884</v>
      </c>
      <c r="C18" s="439">
        <v>5</v>
      </c>
      <c r="D18" s="572">
        <v>1</v>
      </c>
      <c r="E18" s="439"/>
      <c r="F18" s="441"/>
    </row>
    <row r="19" spans="1:6" ht="12.75">
      <c r="A19" s="35" t="s">
        <v>878</v>
      </c>
      <c r="B19" s="36" t="s">
        <v>885</v>
      </c>
      <c r="C19" s="439">
        <v>1</v>
      </c>
      <c r="D19" s="572">
        <v>1</v>
      </c>
      <c r="E19" s="439"/>
      <c r="F19" s="441"/>
    </row>
    <row r="20" spans="1:6" ht="12.75">
      <c r="A20" s="35" t="s">
        <v>879</v>
      </c>
      <c r="B20" s="36" t="s">
        <v>886</v>
      </c>
      <c r="C20" s="439"/>
      <c r="D20" s="572">
        <v>1</v>
      </c>
      <c r="E20" s="439"/>
      <c r="F20" s="441"/>
    </row>
    <row r="21" spans="1:6" ht="12.75" hidden="1">
      <c r="A21" s="35" t="s">
        <v>890</v>
      </c>
      <c r="B21" s="36" t="s">
        <v>886</v>
      </c>
      <c r="C21" s="439"/>
      <c r="D21" s="572"/>
      <c r="E21" s="439"/>
      <c r="F21" s="441"/>
    </row>
    <row r="22" spans="1:6" ht="12.75">
      <c r="A22" s="35" t="s">
        <v>880</v>
      </c>
      <c r="B22" s="36" t="s">
        <v>887</v>
      </c>
      <c r="C22" s="439">
        <v>1</v>
      </c>
      <c r="D22" s="572">
        <v>0.6</v>
      </c>
      <c r="E22" s="439"/>
      <c r="F22" s="441"/>
    </row>
    <row r="23" spans="1:6" ht="12.75">
      <c r="A23" s="33" t="s">
        <v>881</v>
      </c>
      <c r="B23" s="36" t="s">
        <v>888</v>
      </c>
      <c r="C23" s="439">
        <v>1092</v>
      </c>
      <c r="D23" s="572">
        <v>0.84</v>
      </c>
      <c r="E23" s="439"/>
      <c r="F23" s="441"/>
    </row>
    <row r="24" spans="1:6" ht="12.75">
      <c r="A24" s="35" t="s">
        <v>882</v>
      </c>
      <c r="B24" s="36" t="s">
        <v>889</v>
      </c>
      <c r="C24" s="439">
        <v>50</v>
      </c>
      <c r="D24" s="572">
        <v>0.75</v>
      </c>
      <c r="E24" s="439"/>
      <c r="F24" s="441"/>
    </row>
    <row r="25" spans="1:6" ht="12.75">
      <c r="A25" s="33" t="s">
        <v>897</v>
      </c>
      <c r="B25" s="36" t="s">
        <v>898</v>
      </c>
      <c r="C25" s="439">
        <v>1</v>
      </c>
      <c r="D25" s="572">
        <v>1</v>
      </c>
      <c r="E25" s="439"/>
      <c r="F25" s="441"/>
    </row>
    <row r="26" spans="1:6" ht="12" customHeight="1">
      <c r="A26" s="33"/>
      <c r="B26" s="36"/>
      <c r="C26" s="439"/>
      <c r="D26" s="572"/>
      <c r="E26" s="439"/>
      <c r="F26" s="441"/>
    </row>
    <row r="27" spans="1:6" ht="12.75">
      <c r="A27" s="35"/>
      <c r="B27" s="36"/>
      <c r="C27" s="439"/>
      <c r="D27" s="439"/>
      <c r="E27" s="439"/>
      <c r="F27" s="441"/>
    </row>
    <row r="28" spans="1:16" ht="11.25" customHeight="1">
      <c r="A28" s="37" t="s">
        <v>561</v>
      </c>
      <c r="B28" s="38" t="s">
        <v>828</v>
      </c>
      <c r="C28" s="427">
        <f>SUM(C12:C27)</f>
        <v>1172</v>
      </c>
      <c r="D28" s="427"/>
      <c r="E28" s="427">
        <f>SUM(E12:E27)</f>
        <v>0</v>
      </c>
      <c r="F28" s="440"/>
      <c r="G28" s="513"/>
      <c r="H28" s="513"/>
      <c r="I28" s="513"/>
      <c r="J28" s="513"/>
      <c r="K28" s="513"/>
      <c r="L28" s="513"/>
      <c r="M28" s="513"/>
      <c r="N28" s="513"/>
      <c r="O28" s="513"/>
      <c r="P28" s="513"/>
    </row>
    <row r="29" spans="1:6" ht="16.5" customHeight="1">
      <c r="A29" s="35" t="s">
        <v>829</v>
      </c>
      <c r="B29" s="39"/>
      <c r="C29" s="427"/>
      <c r="D29" s="427"/>
      <c r="E29" s="427"/>
      <c r="F29" s="440"/>
    </row>
    <row r="30" spans="1:6" ht="12.75">
      <c r="A30" s="35" t="s">
        <v>540</v>
      </c>
      <c r="B30" s="39"/>
      <c r="C30" s="439"/>
      <c r="D30" s="439"/>
      <c r="E30" s="439"/>
      <c r="F30" s="441">
        <f>C30-E30</f>
        <v>0</v>
      </c>
    </row>
    <row r="31" spans="1:6" ht="12.75">
      <c r="A31" s="35" t="s">
        <v>543</v>
      </c>
      <c r="B31" s="39"/>
      <c r="C31" s="439"/>
      <c r="D31" s="439"/>
      <c r="E31" s="439"/>
      <c r="F31" s="441">
        <f aca="true" t="shared" si="0" ref="F31:F44">C31-E31</f>
        <v>0</v>
      </c>
    </row>
    <row r="32" spans="1:6" ht="12.75">
      <c r="A32" s="35" t="s">
        <v>546</v>
      </c>
      <c r="B32" s="39"/>
      <c r="C32" s="439"/>
      <c r="D32" s="439"/>
      <c r="E32" s="439"/>
      <c r="F32" s="441">
        <f t="shared" si="0"/>
        <v>0</v>
      </c>
    </row>
    <row r="33" spans="1:6" ht="12.75">
      <c r="A33" s="35" t="s">
        <v>549</v>
      </c>
      <c r="B33" s="39"/>
      <c r="C33" s="439"/>
      <c r="D33" s="439"/>
      <c r="E33" s="439"/>
      <c r="F33" s="441">
        <f t="shared" si="0"/>
        <v>0</v>
      </c>
    </row>
    <row r="34" spans="1:6" ht="12.75">
      <c r="A34" s="35">
        <v>5</v>
      </c>
      <c r="B34" s="36"/>
      <c r="C34" s="439"/>
      <c r="D34" s="439"/>
      <c r="E34" s="439"/>
      <c r="F34" s="441">
        <f t="shared" si="0"/>
        <v>0</v>
      </c>
    </row>
    <row r="35" spans="1:6" ht="12.75">
      <c r="A35" s="35">
        <v>6</v>
      </c>
      <c r="B35" s="36"/>
      <c r="C35" s="439"/>
      <c r="D35" s="439"/>
      <c r="E35" s="439"/>
      <c r="F35" s="441">
        <f t="shared" si="0"/>
        <v>0</v>
      </c>
    </row>
    <row r="36" spans="1:6" ht="12.75">
      <c r="A36" s="35">
        <v>7</v>
      </c>
      <c r="B36" s="36"/>
      <c r="C36" s="439"/>
      <c r="D36" s="439"/>
      <c r="E36" s="439"/>
      <c r="F36" s="441">
        <f t="shared" si="0"/>
        <v>0</v>
      </c>
    </row>
    <row r="37" spans="1:6" ht="12.75">
      <c r="A37" s="35">
        <v>8</v>
      </c>
      <c r="B37" s="36"/>
      <c r="C37" s="439"/>
      <c r="D37" s="439"/>
      <c r="E37" s="439"/>
      <c r="F37" s="441">
        <f t="shared" si="0"/>
        <v>0</v>
      </c>
    </row>
    <row r="38" spans="1:6" ht="12.75">
      <c r="A38" s="35">
        <v>9</v>
      </c>
      <c r="B38" s="36"/>
      <c r="C38" s="439"/>
      <c r="D38" s="439"/>
      <c r="E38" s="439"/>
      <c r="F38" s="441">
        <f t="shared" si="0"/>
        <v>0</v>
      </c>
    </row>
    <row r="39" spans="1:6" ht="12.75">
      <c r="A39" s="35">
        <v>10</v>
      </c>
      <c r="B39" s="36"/>
      <c r="C39" s="439"/>
      <c r="D39" s="439"/>
      <c r="E39" s="439"/>
      <c r="F39" s="441">
        <f t="shared" si="0"/>
        <v>0</v>
      </c>
    </row>
    <row r="40" spans="1:6" ht="12.75">
      <c r="A40" s="35">
        <v>11</v>
      </c>
      <c r="B40" s="36"/>
      <c r="C40" s="439"/>
      <c r="D40" s="439"/>
      <c r="E40" s="439"/>
      <c r="F40" s="441">
        <f t="shared" si="0"/>
        <v>0</v>
      </c>
    </row>
    <row r="41" spans="1:6" ht="12.75">
      <c r="A41" s="35">
        <v>12</v>
      </c>
      <c r="B41" s="36"/>
      <c r="C41" s="439"/>
      <c r="D41" s="439"/>
      <c r="E41" s="439"/>
      <c r="F41" s="441">
        <f t="shared" si="0"/>
        <v>0</v>
      </c>
    </row>
    <row r="42" spans="1:6" ht="12.75">
      <c r="A42" s="35">
        <v>13</v>
      </c>
      <c r="B42" s="36"/>
      <c r="C42" s="439"/>
      <c r="D42" s="439"/>
      <c r="E42" s="439"/>
      <c r="F42" s="441">
        <f t="shared" si="0"/>
        <v>0</v>
      </c>
    </row>
    <row r="43" spans="1:6" ht="12" customHeight="1">
      <c r="A43" s="35">
        <v>14</v>
      </c>
      <c r="B43" s="36"/>
      <c r="C43" s="439"/>
      <c r="D43" s="439"/>
      <c r="E43" s="439"/>
      <c r="F43" s="441">
        <f t="shared" si="0"/>
        <v>0</v>
      </c>
    </row>
    <row r="44" spans="1:6" ht="12.75">
      <c r="A44" s="35">
        <v>15</v>
      </c>
      <c r="B44" s="36"/>
      <c r="C44" s="439"/>
      <c r="D44" s="439"/>
      <c r="E44" s="439"/>
      <c r="F44" s="441">
        <f t="shared" si="0"/>
        <v>0</v>
      </c>
    </row>
    <row r="45" spans="1:16" ht="15" customHeight="1">
      <c r="A45" s="37" t="s">
        <v>578</v>
      </c>
      <c r="B45" s="38" t="s">
        <v>830</v>
      </c>
      <c r="C45" s="427">
        <f>SUM(C30:C44)</f>
        <v>0</v>
      </c>
      <c r="D45" s="427"/>
      <c r="E45" s="427">
        <f>SUM(E30:E44)</f>
        <v>0</v>
      </c>
      <c r="F45" s="440">
        <f>SUM(F30:F44)</f>
        <v>0</v>
      </c>
      <c r="G45" s="513"/>
      <c r="H45" s="513"/>
      <c r="I45" s="513"/>
      <c r="J45" s="513"/>
      <c r="K45" s="513"/>
      <c r="L45" s="513"/>
      <c r="M45" s="513"/>
      <c r="N45" s="513"/>
      <c r="O45" s="513"/>
      <c r="P45" s="513"/>
    </row>
    <row r="46" spans="1:6" ht="12.75" customHeight="1">
      <c r="A46" s="35" t="s">
        <v>831</v>
      </c>
      <c r="B46" s="39"/>
      <c r="C46" s="427"/>
      <c r="D46" s="427"/>
      <c r="E46" s="427"/>
      <c r="F46" s="440"/>
    </row>
    <row r="47" spans="1:6" ht="12.75">
      <c r="A47" s="35"/>
      <c r="B47" s="39"/>
      <c r="C47" s="439"/>
      <c r="D47" s="572"/>
      <c r="E47" s="439"/>
      <c r="F47" s="441">
        <f>C47-E47</f>
        <v>0</v>
      </c>
    </row>
    <row r="48" spans="1:6" ht="12.75">
      <c r="A48" s="35">
        <v>2</v>
      </c>
      <c r="B48" s="39"/>
      <c r="C48" s="439"/>
      <c r="D48" s="439"/>
      <c r="E48" s="439"/>
      <c r="F48" s="441">
        <f aca="true" t="shared" si="1" ref="F48:F61">C48-E48</f>
        <v>0</v>
      </c>
    </row>
    <row r="49" spans="1:6" ht="12.75">
      <c r="A49" s="35" t="s">
        <v>546</v>
      </c>
      <c r="B49" s="39"/>
      <c r="C49" s="439"/>
      <c r="D49" s="439"/>
      <c r="E49" s="439"/>
      <c r="F49" s="441">
        <f t="shared" si="1"/>
        <v>0</v>
      </c>
    </row>
    <row r="50" spans="1:6" ht="12.75">
      <c r="A50" s="35" t="s">
        <v>549</v>
      </c>
      <c r="B50" s="39"/>
      <c r="C50" s="439"/>
      <c r="D50" s="439"/>
      <c r="E50" s="439"/>
      <c r="F50" s="441">
        <f t="shared" si="1"/>
        <v>0</v>
      </c>
    </row>
    <row r="51" spans="1:6" ht="12.75">
      <c r="A51" s="35">
        <v>5</v>
      </c>
      <c r="B51" s="36"/>
      <c r="C51" s="439"/>
      <c r="D51" s="439"/>
      <c r="E51" s="439"/>
      <c r="F51" s="441">
        <f t="shared" si="1"/>
        <v>0</v>
      </c>
    </row>
    <row r="52" spans="1:6" ht="12.75">
      <c r="A52" s="35">
        <v>6</v>
      </c>
      <c r="B52" s="36"/>
      <c r="C52" s="439"/>
      <c r="D52" s="439"/>
      <c r="E52" s="439"/>
      <c r="F52" s="441">
        <f t="shared" si="1"/>
        <v>0</v>
      </c>
    </row>
    <row r="53" spans="1:6" ht="12.75">
      <c r="A53" s="35">
        <v>7</v>
      </c>
      <c r="B53" s="36"/>
      <c r="C53" s="439"/>
      <c r="D53" s="439"/>
      <c r="E53" s="439"/>
      <c r="F53" s="441">
        <f t="shared" si="1"/>
        <v>0</v>
      </c>
    </row>
    <row r="54" spans="1:6" ht="12.75">
      <c r="A54" s="35">
        <v>8</v>
      </c>
      <c r="B54" s="36"/>
      <c r="C54" s="439"/>
      <c r="D54" s="439"/>
      <c r="E54" s="439"/>
      <c r="F54" s="441">
        <f t="shared" si="1"/>
        <v>0</v>
      </c>
    </row>
    <row r="55" spans="1:6" ht="12.75">
      <c r="A55" s="35">
        <v>9</v>
      </c>
      <c r="B55" s="36"/>
      <c r="C55" s="439"/>
      <c r="D55" s="439"/>
      <c r="E55" s="439"/>
      <c r="F55" s="441">
        <f t="shared" si="1"/>
        <v>0</v>
      </c>
    </row>
    <row r="56" spans="1:6" ht="12.75">
      <c r="A56" s="35">
        <v>10</v>
      </c>
      <c r="B56" s="36"/>
      <c r="C56" s="439"/>
      <c r="D56" s="439"/>
      <c r="E56" s="439"/>
      <c r="F56" s="441">
        <f t="shared" si="1"/>
        <v>0</v>
      </c>
    </row>
    <row r="57" spans="1:6" ht="12.75">
      <c r="A57" s="35">
        <v>11</v>
      </c>
      <c r="B57" s="36"/>
      <c r="C57" s="439"/>
      <c r="D57" s="439"/>
      <c r="E57" s="439"/>
      <c r="F57" s="441">
        <f t="shared" si="1"/>
        <v>0</v>
      </c>
    </row>
    <row r="58" spans="1:6" ht="12.75">
      <c r="A58" s="35">
        <v>12</v>
      </c>
      <c r="B58" s="36"/>
      <c r="C58" s="439"/>
      <c r="D58" s="439"/>
      <c r="E58" s="439"/>
      <c r="F58" s="441">
        <f t="shared" si="1"/>
        <v>0</v>
      </c>
    </row>
    <row r="59" spans="1:6" ht="12.75">
      <c r="A59" s="35">
        <v>13</v>
      </c>
      <c r="B59" s="36"/>
      <c r="C59" s="439"/>
      <c r="D59" s="439"/>
      <c r="E59" s="439"/>
      <c r="F59" s="441">
        <f t="shared" si="1"/>
        <v>0</v>
      </c>
    </row>
    <row r="60" spans="1:6" ht="12" customHeight="1">
      <c r="A60" s="35">
        <v>14</v>
      </c>
      <c r="B60" s="36"/>
      <c r="C60" s="439"/>
      <c r="D60" s="439"/>
      <c r="E60" s="439"/>
      <c r="F60" s="441">
        <f t="shared" si="1"/>
        <v>0</v>
      </c>
    </row>
    <row r="61" spans="1:6" ht="12.75">
      <c r="A61" s="35">
        <v>15</v>
      </c>
      <c r="B61" s="36"/>
      <c r="C61" s="439"/>
      <c r="D61" s="439"/>
      <c r="E61" s="439"/>
      <c r="F61" s="441">
        <f t="shared" si="1"/>
        <v>0</v>
      </c>
    </row>
    <row r="62" spans="1:16" ht="12" customHeight="1">
      <c r="A62" s="37" t="s">
        <v>597</v>
      </c>
      <c r="B62" s="38" t="s">
        <v>832</v>
      </c>
      <c r="C62" s="427">
        <f>SUM(C47:C61)</f>
        <v>0</v>
      </c>
      <c r="D62" s="427"/>
      <c r="E62" s="427">
        <f>SUM(E47:E61)</f>
        <v>0</v>
      </c>
      <c r="F62" s="440">
        <f>SUM(F47:F61)</f>
        <v>0</v>
      </c>
      <c r="G62" s="513"/>
      <c r="H62" s="513"/>
      <c r="I62" s="513"/>
      <c r="J62" s="513"/>
      <c r="K62" s="513"/>
      <c r="L62" s="513"/>
      <c r="M62" s="513"/>
      <c r="N62" s="513"/>
      <c r="O62" s="513"/>
      <c r="P62" s="513"/>
    </row>
    <row r="63" spans="1:6" ht="18.75" customHeight="1">
      <c r="A63" s="35" t="s">
        <v>833</v>
      </c>
      <c r="B63" s="39"/>
      <c r="C63" s="427"/>
      <c r="D63" s="427"/>
      <c r="E63" s="427"/>
      <c r="F63" s="440"/>
    </row>
    <row r="64" spans="1:6" ht="12.75">
      <c r="A64" s="35" t="s">
        <v>540</v>
      </c>
      <c r="B64" s="39"/>
      <c r="C64" s="439"/>
      <c r="D64" s="439"/>
      <c r="E64" s="439"/>
      <c r="F64" s="441">
        <f>C64-E64</f>
        <v>0</v>
      </c>
    </row>
    <row r="65" spans="1:6" ht="12.75">
      <c r="A65" s="35" t="s">
        <v>543</v>
      </c>
      <c r="B65" s="39"/>
      <c r="C65" s="439"/>
      <c r="D65" s="439"/>
      <c r="E65" s="439"/>
      <c r="F65" s="441">
        <f aca="true" t="shared" si="2" ref="F65:F78">C65-E65</f>
        <v>0</v>
      </c>
    </row>
    <row r="66" spans="1:6" ht="12.75">
      <c r="A66" s="35" t="s">
        <v>546</v>
      </c>
      <c r="B66" s="39"/>
      <c r="C66" s="439"/>
      <c r="D66" s="439"/>
      <c r="E66" s="439"/>
      <c r="F66" s="441">
        <f t="shared" si="2"/>
        <v>0</v>
      </c>
    </row>
    <row r="67" spans="1:6" ht="12.75">
      <c r="A67" s="35" t="s">
        <v>549</v>
      </c>
      <c r="B67" s="39"/>
      <c r="C67" s="439"/>
      <c r="D67" s="439"/>
      <c r="E67" s="439"/>
      <c r="F67" s="441">
        <f t="shared" si="2"/>
        <v>0</v>
      </c>
    </row>
    <row r="68" spans="1:6" ht="12.75">
      <c r="A68" s="35">
        <v>5</v>
      </c>
      <c r="B68" s="36"/>
      <c r="C68" s="439"/>
      <c r="D68" s="439"/>
      <c r="E68" s="439"/>
      <c r="F68" s="441">
        <f t="shared" si="2"/>
        <v>0</v>
      </c>
    </row>
    <row r="69" spans="1:6" ht="12.75">
      <c r="A69" s="35">
        <v>6</v>
      </c>
      <c r="B69" s="36"/>
      <c r="C69" s="439"/>
      <c r="D69" s="439"/>
      <c r="E69" s="439"/>
      <c r="F69" s="441">
        <f t="shared" si="2"/>
        <v>0</v>
      </c>
    </row>
    <row r="70" spans="1:6" ht="12.75">
      <c r="A70" s="35">
        <v>7</v>
      </c>
      <c r="B70" s="36"/>
      <c r="C70" s="439"/>
      <c r="D70" s="439"/>
      <c r="E70" s="439"/>
      <c r="F70" s="441">
        <f t="shared" si="2"/>
        <v>0</v>
      </c>
    </row>
    <row r="71" spans="1:6" ht="12.75">
      <c r="A71" s="35">
        <v>8</v>
      </c>
      <c r="B71" s="36"/>
      <c r="C71" s="439"/>
      <c r="D71" s="439"/>
      <c r="E71" s="439"/>
      <c r="F71" s="441">
        <f t="shared" si="2"/>
        <v>0</v>
      </c>
    </row>
    <row r="72" spans="1:6" ht="12.75">
      <c r="A72" s="35">
        <v>9</v>
      </c>
      <c r="B72" s="36"/>
      <c r="C72" s="439"/>
      <c r="D72" s="439"/>
      <c r="E72" s="439"/>
      <c r="F72" s="441">
        <f t="shared" si="2"/>
        <v>0</v>
      </c>
    </row>
    <row r="73" spans="1:6" ht="12.75">
      <c r="A73" s="35">
        <v>10</v>
      </c>
      <c r="B73" s="36"/>
      <c r="C73" s="439"/>
      <c r="D73" s="439"/>
      <c r="E73" s="439"/>
      <c r="F73" s="441">
        <f t="shared" si="2"/>
        <v>0</v>
      </c>
    </row>
    <row r="74" spans="1:6" ht="12.75">
      <c r="A74" s="35">
        <v>11</v>
      </c>
      <c r="B74" s="36"/>
      <c r="C74" s="439"/>
      <c r="D74" s="439"/>
      <c r="E74" s="439"/>
      <c r="F74" s="441">
        <f t="shared" si="2"/>
        <v>0</v>
      </c>
    </row>
    <row r="75" spans="1:6" ht="12.75">
      <c r="A75" s="35">
        <v>12</v>
      </c>
      <c r="B75" s="36"/>
      <c r="C75" s="439"/>
      <c r="D75" s="439"/>
      <c r="E75" s="439"/>
      <c r="F75" s="441">
        <f t="shared" si="2"/>
        <v>0</v>
      </c>
    </row>
    <row r="76" spans="1:6" ht="12.75">
      <c r="A76" s="35">
        <v>13</v>
      </c>
      <c r="B76" s="36"/>
      <c r="C76" s="439"/>
      <c r="D76" s="439"/>
      <c r="E76" s="439"/>
      <c r="F76" s="441">
        <f t="shared" si="2"/>
        <v>0</v>
      </c>
    </row>
    <row r="77" spans="1:6" ht="12" customHeight="1">
      <c r="A77" s="35">
        <v>14</v>
      </c>
      <c r="B77" s="36"/>
      <c r="C77" s="439"/>
      <c r="D77" s="439"/>
      <c r="E77" s="439"/>
      <c r="F77" s="441">
        <f t="shared" si="2"/>
        <v>0</v>
      </c>
    </row>
    <row r="78" spans="1:6" ht="12.75">
      <c r="A78" s="35">
        <v>15</v>
      </c>
      <c r="B78" s="36"/>
      <c r="C78" s="439"/>
      <c r="D78" s="439"/>
      <c r="E78" s="439"/>
      <c r="F78" s="441">
        <f t="shared" si="2"/>
        <v>0</v>
      </c>
    </row>
    <row r="79" spans="1:16" ht="14.25" customHeight="1">
      <c r="A79" s="37" t="s">
        <v>834</v>
      </c>
      <c r="B79" s="38" t="s">
        <v>835</v>
      </c>
      <c r="C79" s="427">
        <f>SUM(C64:C78)</f>
        <v>0</v>
      </c>
      <c r="D79" s="427"/>
      <c r="E79" s="427">
        <f>SUM(E64:E78)</f>
        <v>0</v>
      </c>
      <c r="F79" s="440">
        <f>SUM(F64:F78)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20.25" customHeight="1">
      <c r="A80" s="40" t="s">
        <v>836</v>
      </c>
      <c r="B80" s="38" t="s">
        <v>837</v>
      </c>
      <c r="C80" s="427">
        <f>C79+C62+C45+C28</f>
        <v>1172</v>
      </c>
      <c r="D80" s="427"/>
      <c r="E80" s="427">
        <f>E79+E62+E45+E28</f>
        <v>0</v>
      </c>
      <c r="F80" s="440">
        <f>F79+F62+F45+F28</f>
        <v>0</v>
      </c>
      <c r="G80" s="513"/>
      <c r="H80" s="513"/>
      <c r="I80" s="513"/>
      <c r="J80" s="513"/>
      <c r="K80" s="513"/>
      <c r="L80" s="513"/>
      <c r="M80" s="513"/>
      <c r="N80" s="513"/>
      <c r="O80" s="513"/>
      <c r="P80" s="513"/>
    </row>
    <row r="81" spans="1:6" ht="15" customHeight="1">
      <c r="A81" s="33" t="s">
        <v>838</v>
      </c>
      <c r="B81" s="38"/>
      <c r="C81" s="427"/>
      <c r="D81" s="427"/>
      <c r="E81" s="427"/>
      <c r="F81" s="440"/>
    </row>
    <row r="82" spans="1:6" ht="14.25" customHeight="1">
      <c r="A82" s="35" t="s">
        <v>825</v>
      </c>
      <c r="B82" s="39"/>
      <c r="C82" s="427"/>
      <c r="D82" s="427"/>
      <c r="E82" s="427"/>
      <c r="F82" s="440"/>
    </row>
    <row r="83" spans="1:6" ht="12.75">
      <c r="A83" s="35" t="s">
        <v>826</v>
      </c>
      <c r="B83" s="39"/>
      <c r="C83" s="439"/>
      <c r="D83" s="439"/>
      <c r="E83" s="439"/>
      <c r="F83" s="441">
        <f>C83-E83</f>
        <v>0</v>
      </c>
    </row>
    <row r="84" spans="1:6" ht="12.75">
      <c r="A84" s="35" t="s">
        <v>827</v>
      </c>
      <c r="B84" s="39"/>
      <c r="C84" s="439"/>
      <c r="D84" s="439"/>
      <c r="E84" s="439"/>
      <c r="F84" s="441">
        <f aca="true" t="shared" si="3" ref="F84:F97">C84-E84</f>
        <v>0</v>
      </c>
    </row>
    <row r="85" spans="1:6" ht="12.75">
      <c r="A85" s="35" t="s">
        <v>546</v>
      </c>
      <c r="B85" s="39"/>
      <c r="C85" s="439"/>
      <c r="D85" s="439"/>
      <c r="E85" s="439"/>
      <c r="F85" s="441">
        <f t="shared" si="3"/>
        <v>0</v>
      </c>
    </row>
    <row r="86" spans="1:6" ht="12.75">
      <c r="A86" s="35" t="s">
        <v>549</v>
      </c>
      <c r="B86" s="39"/>
      <c r="C86" s="439"/>
      <c r="D86" s="439"/>
      <c r="E86" s="439"/>
      <c r="F86" s="441">
        <f t="shared" si="3"/>
        <v>0</v>
      </c>
    </row>
    <row r="87" spans="1:6" ht="12.75">
      <c r="A87" s="35">
        <v>5</v>
      </c>
      <c r="B87" s="36"/>
      <c r="C87" s="439"/>
      <c r="D87" s="439"/>
      <c r="E87" s="439"/>
      <c r="F87" s="441">
        <f t="shared" si="3"/>
        <v>0</v>
      </c>
    </row>
    <row r="88" spans="1:6" ht="12.75">
      <c r="A88" s="35">
        <v>6</v>
      </c>
      <c r="B88" s="36"/>
      <c r="C88" s="439"/>
      <c r="D88" s="439"/>
      <c r="E88" s="439"/>
      <c r="F88" s="441">
        <f t="shared" si="3"/>
        <v>0</v>
      </c>
    </row>
    <row r="89" spans="1:6" ht="12.75">
      <c r="A89" s="35">
        <v>7</v>
      </c>
      <c r="B89" s="36"/>
      <c r="C89" s="439"/>
      <c r="D89" s="439"/>
      <c r="E89" s="439"/>
      <c r="F89" s="441">
        <f t="shared" si="3"/>
        <v>0</v>
      </c>
    </row>
    <row r="90" spans="1:6" ht="12.75">
      <c r="A90" s="35">
        <v>8</v>
      </c>
      <c r="B90" s="36"/>
      <c r="C90" s="439"/>
      <c r="D90" s="439"/>
      <c r="E90" s="439"/>
      <c r="F90" s="441">
        <f t="shared" si="3"/>
        <v>0</v>
      </c>
    </row>
    <row r="91" spans="1:6" ht="12" customHeight="1">
      <c r="A91" s="35">
        <v>9</v>
      </c>
      <c r="B91" s="36"/>
      <c r="C91" s="439"/>
      <c r="D91" s="439"/>
      <c r="E91" s="439"/>
      <c r="F91" s="441">
        <f t="shared" si="3"/>
        <v>0</v>
      </c>
    </row>
    <row r="92" spans="1:6" ht="12.75">
      <c r="A92" s="35">
        <v>10</v>
      </c>
      <c r="B92" s="36"/>
      <c r="C92" s="439"/>
      <c r="D92" s="439"/>
      <c r="E92" s="439"/>
      <c r="F92" s="441">
        <f t="shared" si="3"/>
        <v>0</v>
      </c>
    </row>
    <row r="93" spans="1:6" ht="12.75">
      <c r="A93" s="35">
        <v>11</v>
      </c>
      <c r="B93" s="36"/>
      <c r="C93" s="439"/>
      <c r="D93" s="439"/>
      <c r="E93" s="439"/>
      <c r="F93" s="441">
        <f t="shared" si="3"/>
        <v>0</v>
      </c>
    </row>
    <row r="94" spans="1:6" ht="12.75">
      <c r="A94" s="35">
        <v>12</v>
      </c>
      <c r="B94" s="36"/>
      <c r="C94" s="439"/>
      <c r="D94" s="439"/>
      <c r="E94" s="439"/>
      <c r="F94" s="441">
        <f t="shared" si="3"/>
        <v>0</v>
      </c>
    </row>
    <row r="95" spans="1:6" ht="12.75">
      <c r="A95" s="35">
        <v>13</v>
      </c>
      <c r="B95" s="36"/>
      <c r="C95" s="439"/>
      <c r="D95" s="439"/>
      <c r="E95" s="439"/>
      <c r="F95" s="441">
        <f t="shared" si="3"/>
        <v>0</v>
      </c>
    </row>
    <row r="96" spans="1:6" ht="12" customHeight="1">
      <c r="A96" s="35">
        <v>14</v>
      </c>
      <c r="B96" s="36"/>
      <c r="C96" s="439"/>
      <c r="D96" s="439"/>
      <c r="E96" s="439"/>
      <c r="F96" s="441">
        <f t="shared" si="3"/>
        <v>0</v>
      </c>
    </row>
    <row r="97" spans="1:6" ht="12.75">
      <c r="A97" s="35">
        <v>15</v>
      </c>
      <c r="B97" s="36"/>
      <c r="C97" s="439"/>
      <c r="D97" s="439"/>
      <c r="E97" s="439"/>
      <c r="F97" s="441">
        <f t="shared" si="3"/>
        <v>0</v>
      </c>
    </row>
    <row r="98" spans="1:16" ht="15" customHeight="1">
      <c r="A98" s="37" t="s">
        <v>561</v>
      </c>
      <c r="B98" s="38" t="s">
        <v>839</v>
      </c>
      <c r="C98" s="427">
        <f>SUM(C83:C97)</f>
        <v>0</v>
      </c>
      <c r="D98" s="427"/>
      <c r="E98" s="427">
        <f>SUM(E83:E97)</f>
        <v>0</v>
      </c>
      <c r="F98" s="440">
        <f>SUM(F83:F97)</f>
        <v>0</v>
      </c>
      <c r="G98" s="513"/>
      <c r="H98" s="513"/>
      <c r="I98" s="513"/>
      <c r="J98" s="513"/>
      <c r="K98" s="513"/>
      <c r="L98" s="513"/>
      <c r="M98" s="513"/>
      <c r="N98" s="513"/>
      <c r="O98" s="513"/>
      <c r="P98" s="513"/>
    </row>
    <row r="99" spans="1:6" ht="15.75" customHeight="1">
      <c r="A99" s="35" t="s">
        <v>829</v>
      </c>
      <c r="B99" s="39"/>
      <c r="C99" s="427"/>
      <c r="D99" s="427"/>
      <c r="E99" s="427"/>
      <c r="F99" s="440"/>
    </row>
    <row r="100" spans="1:6" ht="12.75">
      <c r="A100" s="35" t="s">
        <v>540</v>
      </c>
      <c r="B100" s="39"/>
      <c r="C100" s="439"/>
      <c r="D100" s="439"/>
      <c r="E100" s="439"/>
      <c r="F100" s="441">
        <f>C100-E100</f>
        <v>0</v>
      </c>
    </row>
    <row r="101" spans="1:6" ht="12.75">
      <c r="A101" s="35" t="s">
        <v>543</v>
      </c>
      <c r="B101" s="39"/>
      <c r="C101" s="439"/>
      <c r="D101" s="439"/>
      <c r="E101" s="439"/>
      <c r="F101" s="441">
        <f aca="true" t="shared" si="4" ref="F101:F114">C101-E101</f>
        <v>0</v>
      </c>
    </row>
    <row r="102" spans="1:6" ht="12.75">
      <c r="A102" s="35" t="s">
        <v>546</v>
      </c>
      <c r="B102" s="39"/>
      <c r="C102" s="439"/>
      <c r="D102" s="439"/>
      <c r="E102" s="439"/>
      <c r="F102" s="441">
        <f t="shared" si="4"/>
        <v>0</v>
      </c>
    </row>
    <row r="103" spans="1:6" ht="12.75">
      <c r="A103" s="35" t="s">
        <v>549</v>
      </c>
      <c r="B103" s="39"/>
      <c r="C103" s="439"/>
      <c r="D103" s="439"/>
      <c r="E103" s="439"/>
      <c r="F103" s="441">
        <f t="shared" si="4"/>
        <v>0</v>
      </c>
    </row>
    <row r="104" spans="1:6" ht="12.75">
      <c r="A104" s="35">
        <v>5</v>
      </c>
      <c r="B104" s="36"/>
      <c r="C104" s="439"/>
      <c r="D104" s="439"/>
      <c r="E104" s="439"/>
      <c r="F104" s="441">
        <f t="shared" si="4"/>
        <v>0</v>
      </c>
    </row>
    <row r="105" spans="1:6" ht="12.75">
      <c r="A105" s="35">
        <v>6</v>
      </c>
      <c r="B105" s="36"/>
      <c r="C105" s="439"/>
      <c r="D105" s="439"/>
      <c r="E105" s="439"/>
      <c r="F105" s="441">
        <f t="shared" si="4"/>
        <v>0</v>
      </c>
    </row>
    <row r="106" spans="1:6" ht="12.75">
      <c r="A106" s="35">
        <v>7</v>
      </c>
      <c r="B106" s="36"/>
      <c r="C106" s="439"/>
      <c r="D106" s="439"/>
      <c r="E106" s="439"/>
      <c r="F106" s="441">
        <f t="shared" si="4"/>
        <v>0</v>
      </c>
    </row>
    <row r="107" spans="1:6" ht="12.75">
      <c r="A107" s="35">
        <v>8</v>
      </c>
      <c r="B107" s="36"/>
      <c r="C107" s="439"/>
      <c r="D107" s="439"/>
      <c r="E107" s="439"/>
      <c r="F107" s="441">
        <f t="shared" si="4"/>
        <v>0</v>
      </c>
    </row>
    <row r="108" spans="1:6" ht="12" customHeight="1">
      <c r="A108" s="35">
        <v>9</v>
      </c>
      <c r="B108" s="36"/>
      <c r="C108" s="439"/>
      <c r="D108" s="439"/>
      <c r="E108" s="439"/>
      <c r="F108" s="441">
        <f t="shared" si="4"/>
        <v>0</v>
      </c>
    </row>
    <row r="109" spans="1:6" ht="12.75">
      <c r="A109" s="35">
        <v>10</v>
      </c>
      <c r="B109" s="36"/>
      <c r="C109" s="439"/>
      <c r="D109" s="439"/>
      <c r="E109" s="439"/>
      <c r="F109" s="441">
        <f t="shared" si="4"/>
        <v>0</v>
      </c>
    </row>
    <row r="110" spans="1:6" ht="12.75">
      <c r="A110" s="35">
        <v>11</v>
      </c>
      <c r="B110" s="36"/>
      <c r="C110" s="439"/>
      <c r="D110" s="439"/>
      <c r="E110" s="439"/>
      <c r="F110" s="441">
        <f t="shared" si="4"/>
        <v>0</v>
      </c>
    </row>
    <row r="111" spans="1:6" ht="12.75">
      <c r="A111" s="35">
        <v>12</v>
      </c>
      <c r="B111" s="36"/>
      <c r="C111" s="439"/>
      <c r="D111" s="439"/>
      <c r="E111" s="439"/>
      <c r="F111" s="441">
        <f t="shared" si="4"/>
        <v>0</v>
      </c>
    </row>
    <row r="112" spans="1:6" ht="12.75">
      <c r="A112" s="35">
        <v>13</v>
      </c>
      <c r="B112" s="36"/>
      <c r="C112" s="439"/>
      <c r="D112" s="439"/>
      <c r="E112" s="439"/>
      <c r="F112" s="441">
        <f t="shared" si="4"/>
        <v>0</v>
      </c>
    </row>
    <row r="113" spans="1:6" ht="12" customHeight="1">
      <c r="A113" s="35">
        <v>14</v>
      </c>
      <c r="B113" s="36"/>
      <c r="C113" s="439"/>
      <c r="D113" s="439"/>
      <c r="E113" s="439"/>
      <c r="F113" s="441">
        <f t="shared" si="4"/>
        <v>0</v>
      </c>
    </row>
    <row r="114" spans="1:6" ht="12.75">
      <c r="A114" s="35">
        <v>15</v>
      </c>
      <c r="B114" s="36"/>
      <c r="C114" s="439"/>
      <c r="D114" s="439"/>
      <c r="E114" s="439"/>
      <c r="F114" s="441">
        <f t="shared" si="4"/>
        <v>0</v>
      </c>
    </row>
    <row r="115" spans="1:16" ht="11.25" customHeight="1">
      <c r="A115" s="37" t="s">
        <v>578</v>
      </c>
      <c r="B115" s="38" t="s">
        <v>840</v>
      </c>
      <c r="C115" s="427">
        <f>SUM(C100:C114)</f>
        <v>0</v>
      </c>
      <c r="D115" s="427"/>
      <c r="E115" s="427">
        <f>SUM(E100:E114)</f>
        <v>0</v>
      </c>
      <c r="F115" s="440">
        <f>SUM(F100:F114)</f>
        <v>0</v>
      </c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</row>
    <row r="116" spans="1:6" ht="15" customHeight="1">
      <c r="A116" s="35" t="s">
        <v>831</v>
      </c>
      <c r="B116" s="39"/>
      <c r="C116" s="427"/>
      <c r="D116" s="427"/>
      <c r="E116" s="427"/>
      <c r="F116" s="440"/>
    </row>
    <row r="117" spans="1:6" ht="12.75">
      <c r="A117" s="35" t="s">
        <v>540</v>
      </c>
      <c r="B117" s="39"/>
      <c r="C117" s="439"/>
      <c r="D117" s="439"/>
      <c r="E117" s="439"/>
      <c r="F117" s="441">
        <f>C117-E117</f>
        <v>0</v>
      </c>
    </row>
    <row r="118" spans="1:6" ht="12.75">
      <c r="A118" s="35" t="s">
        <v>543</v>
      </c>
      <c r="B118" s="39"/>
      <c r="C118" s="439"/>
      <c r="D118" s="439"/>
      <c r="E118" s="439"/>
      <c r="F118" s="441">
        <f aca="true" t="shared" si="5" ref="F118:F131">C118-E118</f>
        <v>0</v>
      </c>
    </row>
    <row r="119" spans="1:6" ht="12.75">
      <c r="A119" s="35" t="s">
        <v>546</v>
      </c>
      <c r="B119" s="39"/>
      <c r="C119" s="439"/>
      <c r="D119" s="439"/>
      <c r="E119" s="439"/>
      <c r="F119" s="441">
        <f t="shared" si="5"/>
        <v>0</v>
      </c>
    </row>
    <row r="120" spans="1:6" ht="12.75">
      <c r="A120" s="35" t="s">
        <v>549</v>
      </c>
      <c r="B120" s="39"/>
      <c r="C120" s="439"/>
      <c r="D120" s="439"/>
      <c r="E120" s="439"/>
      <c r="F120" s="441">
        <f t="shared" si="5"/>
        <v>0</v>
      </c>
    </row>
    <row r="121" spans="1:6" ht="12.75">
      <c r="A121" s="35">
        <v>5</v>
      </c>
      <c r="B121" s="36"/>
      <c r="C121" s="439"/>
      <c r="D121" s="439"/>
      <c r="E121" s="439"/>
      <c r="F121" s="441">
        <f t="shared" si="5"/>
        <v>0</v>
      </c>
    </row>
    <row r="122" spans="1:6" ht="12.75">
      <c r="A122" s="35">
        <v>6</v>
      </c>
      <c r="B122" s="36"/>
      <c r="C122" s="439"/>
      <c r="D122" s="439"/>
      <c r="E122" s="439"/>
      <c r="F122" s="441">
        <f t="shared" si="5"/>
        <v>0</v>
      </c>
    </row>
    <row r="123" spans="1:6" ht="12.75">
      <c r="A123" s="35">
        <v>7</v>
      </c>
      <c r="B123" s="36"/>
      <c r="C123" s="439"/>
      <c r="D123" s="439"/>
      <c r="E123" s="439"/>
      <c r="F123" s="441">
        <f t="shared" si="5"/>
        <v>0</v>
      </c>
    </row>
    <row r="124" spans="1:6" ht="12.75">
      <c r="A124" s="35">
        <v>8</v>
      </c>
      <c r="B124" s="36"/>
      <c r="C124" s="439"/>
      <c r="D124" s="439"/>
      <c r="E124" s="439"/>
      <c r="F124" s="441">
        <f t="shared" si="5"/>
        <v>0</v>
      </c>
    </row>
    <row r="125" spans="1:6" ht="12" customHeight="1">
      <c r="A125" s="35">
        <v>9</v>
      </c>
      <c r="B125" s="36"/>
      <c r="C125" s="439"/>
      <c r="D125" s="439"/>
      <c r="E125" s="439"/>
      <c r="F125" s="441">
        <f t="shared" si="5"/>
        <v>0</v>
      </c>
    </row>
    <row r="126" spans="1:6" ht="12.75">
      <c r="A126" s="35">
        <v>10</v>
      </c>
      <c r="B126" s="36"/>
      <c r="C126" s="439"/>
      <c r="D126" s="439"/>
      <c r="E126" s="439"/>
      <c r="F126" s="441">
        <f t="shared" si="5"/>
        <v>0</v>
      </c>
    </row>
    <row r="127" spans="1:6" ht="12.75">
      <c r="A127" s="35">
        <v>11</v>
      </c>
      <c r="B127" s="36"/>
      <c r="C127" s="439"/>
      <c r="D127" s="439"/>
      <c r="E127" s="439"/>
      <c r="F127" s="441">
        <f t="shared" si="5"/>
        <v>0</v>
      </c>
    </row>
    <row r="128" spans="1:6" ht="12.75">
      <c r="A128" s="35">
        <v>12</v>
      </c>
      <c r="B128" s="36"/>
      <c r="C128" s="439"/>
      <c r="D128" s="439"/>
      <c r="E128" s="439"/>
      <c r="F128" s="441">
        <f t="shared" si="5"/>
        <v>0</v>
      </c>
    </row>
    <row r="129" spans="1:6" ht="12.75">
      <c r="A129" s="35">
        <v>13</v>
      </c>
      <c r="B129" s="36"/>
      <c r="C129" s="439"/>
      <c r="D129" s="439"/>
      <c r="E129" s="439"/>
      <c r="F129" s="441">
        <f t="shared" si="5"/>
        <v>0</v>
      </c>
    </row>
    <row r="130" spans="1:6" ht="12" customHeight="1">
      <c r="A130" s="35">
        <v>14</v>
      </c>
      <c r="B130" s="36"/>
      <c r="C130" s="439"/>
      <c r="D130" s="439"/>
      <c r="E130" s="439"/>
      <c r="F130" s="441">
        <f t="shared" si="5"/>
        <v>0</v>
      </c>
    </row>
    <row r="131" spans="1:6" ht="12.75">
      <c r="A131" s="35">
        <v>15</v>
      </c>
      <c r="B131" s="36"/>
      <c r="C131" s="439"/>
      <c r="D131" s="439"/>
      <c r="E131" s="439"/>
      <c r="F131" s="441">
        <f t="shared" si="5"/>
        <v>0</v>
      </c>
    </row>
    <row r="132" spans="1:16" ht="15.75" customHeight="1">
      <c r="A132" s="37" t="s">
        <v>597</v>
      </c>
      <c r="B132" s="38" t="s">
        <v>841</v>
      </c>
      <c r="C132" s="427">
        <f>SUM(C117:C131)</f>
        <v>0</v>
      </c>
      <c r="D132" s="427"/>
      <c r="E132" s="427">
        <f>SUM(E117:E131)</f>
        <v>0</v>
      </c>
      <c r="F132" s="440">
        <f>SUM(F117:F131)</f>
        <v>0</v>
      </c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</row>
    <row r="133" spans="1:6" ht="12.75" customHeight="1">
      <c r="A133" s="35" t="s">
        <v>833</v>
      </c>
      <c r="B133" s="39"/>
      <c r="C133" s="427"/>
      <c r="D133" s="427"/>
      <c r="E133" s="427"/>
      <c r="F133" s="440"/>
    </row>
    <row r="134" spans="1:6" ht="12.75">
      <c r="A134" s="35" t="s">
        <v>540</v>
      </c>
      <c r="B134" s="39"/>
      <c r="C134" s="439"/>
      <c r="D134" s="439"/>
      <c r="E134" s="439"/>
      <c r="F134" s="441">
        <f>C134-E134</f>
        <v>0</v>
      </c>
    </row>
    <row r="135" spans="1:6" ht="12.75">
      <c r="A135" s="35" t="s">
        <v>543</v>
      </c>
      <c r="B135" s="39"/>
      <c r="C135" s="439"/>
      <c r="D135" s="439"/>
      <c r="E135" s="439"/>
      <c r="F135" s="441">
        <f aca="true" t="shared" si="6" ref="F135:F148">C135-E135</f>
        <v>0</v>
      </c>
    </row>
    <row r="136" spans="1:6" ht="12.75">
      <c r="A136" s="35" t="s">
        <v>546</v>
      </c>
      <c r="B136" s="39"/>
      <c r="C136" s="439"/>
      <c r="D136" s="439"/>
      <c r="E136" s="439"/>
      <c r="F136" s="441">
        <f t="shared" si="6"/>
        <v>0</v>
      </c>
    </row>
    <row r="137" spans="1:6" ht="12.75">
      <c r="A137" s="35" t="s">
        <v>549</v>
      </c>
      <c r="B137" s="39"/>
      <c r="C137" s="439"/>
      <c r="D137" s="439"/>
      <c r="E137" s="439"/>
      <c r="F137" s="441">
        <f t="shared" si="6"/>
        <v>0</v>
      </c>
    </row>
    <row r="138" spans="1:6" ht="12.75">
      <c r="A138" s="35">
        <v>5</v>
      </c>
      <c r="B138" s="36"/>
      <c r="C138" s="439"/>
      <c r="D138" s="439"/>
      <c r="E138" s="439"/>
      <c r="F138" s="441">
        <f t="shared" si="6"/>
        <v>0</v>
      </c>
    </row>
    <row r="139" spans="1:6" ht="12.75">
      <c r="A139" s="35">
        <v>6</v>
      </c>
      <c r="B139" s="36"/>
      <c r="C139" s="439"/>
      <c r="D139" s="439"/>
      <c r="E139" s="439"/>
      <c r="F139" s="441">
        <f t="shared" si="6"/>
        <v>0</v>
      </c>
    </row>
    <row r="140" spans="1:6" ht="12.75">
      <c r="A140" s="35">
        <v>7</v>
      </c>
      <c r="B140" s="36"/>
      <c r="C140" s="439"/>
      <c r="D140" s="439"/>
      <c r="E140" s="439"/>
      <c r="F140" s="441">
        <f t="shared" si="6"/>
        <v>0</v>
      </c>
    </row>
    <row r="141" spans="1:6" ht="12.75">
      <c r="A141" s="35">
        <v>8</v>
      </c>
      <c r="B141" s="36"/>
      <c r="C141" s="439"/>
      <c r="D141" s="439"/>
      <c r="E141" s="439"/>
      <c r="F141" s="441">
        <f t="shared" si="6"/>
        <v>0</v>
      </c>
    </row>
    <row r="142" spans="1:6" ht="12" customHeight="1">
      <c r="A142" s="35">
        <v>9</v>
      </c>
      <c r="B142" s="36"/>
      <c r="C142" s="439"/>
      <c r="D142" s="439"/>
      <c r="E142" s="439"/>
      <c r="F142" s="441">
        <f t="shared" si="6"/>
        <v>0</v>
      </c>
    </row>
    <row r="143" spans="1:6" ht="12.75">
      <c r="A143" s="35">
        <v>10</v>
      </c>
      <c r="B143" s="36"/>
      <c r="C143" s="439"/>
      <c r="D143" s="439"/>
      <c r="E143" s="439"/>
      <c r="F143" s="441">
        <f t="shared" si="6"/>
        <v>0</v>
      </c>
    </row>
    <row r="144" spans="1:6" ht="12.75">
      <c r="A144" s="35">
        <v>11</v>
      </c>
      <c r="B144" s="36"/>
      <c r="C144" s="439"/>
      <c r="D144" s="439"/>
      <c r="E144" s="439"/>
      <c r="F144" s="441">
        <f t="shared" si="6"/>
        <v>0</v>
      </c>
    </row>
    <row r="145" spans="1:6" ht="12.75">
      <c r="A145" s="35">
        <v>12</v>
      </c>
      <c r="B145" s="36"/>
      <c r="C145" s="439"/>
      <c r="D145" s="439"/>
      <c r="E145" s="439"/>
      <c r="F145" s="441">
        <f t="shared" si="6"/>
        <v>0</v>
      </c>
    </row>
    <row r="146" spans="1:6" ht="12.75">
      <c r="A146" s="35">
        <v>13</v>
      </c>
      <c r="B146" s="36"/>
      <c r="C146" s="439"/>
      <c r="D146" s="439"/>
      <c r="E146" s="439"/>
      <c r="F146" s="441">
        <f t="shared" si="6"/>
        <v>0</v>
      </c>
    </row>
    <row r="147" spans="1:6" ht="12" customHeight="1">
      <c r="A147" s="35">
        <v>14</v>
      </c>
      <c r="B147" s="36"/>
      <c r="C147" s="439"/>
      <c r="D147" s="439"/>
      <c r="E147" s="439"/>
      <c r="F147" s="441">
        <f t="shared" si="6"/>
        <v>0</v>
      </c>
    </row>
    <row r="148" spans="1:6" ht="12.75">
      <c r="A148" s="35">
        <v>15</v>
      </c>
      <c r="B148" s="36"/>
      <c r="C148" s="439"/>
      <c r="D148" s="439"/>
      <c r="E148" s="439"/>
      <c r="F148" s="441">
        <f t="shared" si="6"/>
        <v>0</v>
      </c>
    </row>
    <row r="149" spans="1:16" ht="17.25" customHeight="1">
      <c r="A149" s="37" t="s">
        <v>834</v>
      </c>
      <c r="B149" s="38" t="s">
        <v>842</v>
      </c>
      <c r="C149" s="427">
        <f>SUM(C134:C148)</f>
        <v>0</v>
      </c>
      <c r="D149" s="427"/>
      <c r="E149" s="427">
        <f>SUM(E134:E148)</f>
        <v>0</v>
      </c>
      <c r="F149" s="440">
        <f>SUM(F134:F148)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" customHeight="1">
      <c r="A150" s="40" t="s">
        <v>843</v>
      </c>
      <c r="B150" s="38" t="s">
        <v>844</v>
      </c>
      <c r="C150" s="427">
        <f>C149+C132+C115+C98</f>
        <v>0</v>
      </c>
      <c r="D150" s="427"/>
      <c r="E150" s="427">
        <f>E149+E132+E115+E98</f>
        <v>0</v>
      </c>
      <c r="F150" s="440">
        <f>F149+F132+F115+F98</f>
        <v>0</v>
      </c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</row>
    <row r="151" spans="1:6" ht="19.5" customHeight="1">
      <c r="A151" s="41"/>
      <c r="B151" s="42"/>
      <c r="C151" s="43"/>
      <c r="D151" s="43"/>
      <c r="E151" s="43"/>
      <c r="F151" s="43"/>
    </row>
    <row r="152" spans="1:6" ht="12.75">
      <c r="A152" s="450" t="s">
        <v>893</v>
      </c>
      <c r="B152" s="451"/>
      <c r="C152" s="599" t="s">
        <v>861</v>
      </c>
      <c r="D152" s="600"/>
      <c r="E152" s="600"/>
      <c r="F152" s="600"/>
    </row>
    <row r="153" spans="1:6" ht="12.75">
      <c r="A153" s="514"/>
      <c r="B153" s="515"/>
      <c r="C153" s="514"/>
      <c r="D153" s="514"/>
      <c r="E153" s="514"/>
      <c r="F153" s="514"/>
    </row>
    <row r="154" spans="1:6" ht="12.75">
      <c r="A154" s="514"/>
      <c r="B154" s="515"/>
      <c r="C154" s="631" t="s">
        <v>858</v>
      </c>
      <c r="D154" s="631"/>
      <c r="E154" s="631"/>
      <c r="F154" s="631"/>
    </row>
    <row r="155" spans="3:5" ht="12.75">
      <c r="C155" s="514"/>
      <c r="E155" s="514"/>
    </row>
    <row r="159" ht="12.75">
      <c r="B159" s="574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30:F44 C117:F131 C100:F114 C83:F97 C64:F78 C47:F61 C12:C15 E12:F15 C17:C27 E17:F27 D12:D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2014-02-26T12:12:36Z</cp:lastPrinted>
  <dcterms:created xsi:type="dcterms:W3CDTF">2000-06-29T12:02:40Z</dcterms:created>
  <dcterms:modified xsi:type="dcterms:W3CDTF">2015-07-17T08:04:32Z</dcterms:modified>
  <cp:category/>
  <cp:version/>
  <cp:contentType/>
  <cp:contentStatus/>
</cp:coreProperties>
</file>